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24226"/>
  <mc:AlternateContent xmlns:mc="http://schemas.openxmlformats.org/markup-compatibility/2006">
    <mc:Choice Requires="x15">
      <x15ac:absPath xmlns:x15ac="http://schemas.microsoft.com/office/spreadsheetml/2010/11/ac" url="S:\Studier och Antagning\STUDIEB\ANTAGNING\Testresultat\"/>
    </mc:Choice>
  </mc:AlternateContent>
  <xr:revisionPtr revIDLastSave="0" documentId="8_{F3444D13-8CF1-42B8-9EA7-A65ED6146493}" xr6:coauthVersionLast="47" xr6:coauthVersionMax="47" xr10:uidLastSave="{00000000-0000-0000-0000-000000000000}"/>
  <workbookProtection workbookPassword="CFFC" lockStructure="1"/>
  <bookViews>
    <workbookView xWindow="2730" yWindow="2730" windowWidth="21600" windowHeight="11325"/>
  </bookViews>
  <sheets>
    <sheet name="GRE Comparison Tool" sheetId="7" r:id="rId1"/>
  </sheets>
  <definedNames>
    <definedName name="_xlnm.Print_Area" localSheetId="0">'GRE Comparison Tool'!$A$1:$L$89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7" i="7" l="1"/>
  <c r="N87" i="7"/>
  <c r="M86" i="7"/>
  <c r="O86" i="7"/>
  <c r="K86" i="7"/>
  <c r="M85" i="7"/>
  <c r="N85" i="7"/>
  <c r="M84" i="7"/>
  <c r="M83" i="7"/>
  <c r="N83" i="7"/>
  <c r="AF83" i="7"/>
  <c r="M82" i="7"/>
  <c r="O82" i="7"/>
  <c r="H82" i="7"/>
  <c r="M81" i="7"/>
  <c r="M80" i="7"/>
  <c r="O80" i="7"/>
  <c r="M79" i="7"/>
  <c r="N79" i="7"/>
  <c r="M78" i="7"/>
  <c r="O78" i="7"/>
  <c r="L78" i="7"/>
  <c r="M77" i="7"/>
  <c r="N77" i="7"/>
  <c r="M76" i="7"/>
  <c r="M75" i="7"/>
  <c r="N75" i="7"/>
  <c r="M74" i="7"/>
  <c r="O74" i="7"/>
  <c r="M73" i="7"/>
  <c r="M72" i="7"/>
  <c r="O72" i="7"/>
  <c r="L72" i="7"/>
  <c r="M71" i="7"/>
  <c r="N71" i="7"/>
  <c r="M70" i="7"/>
  <c r="M69" i="7"/>
  <c r="M68" i="7"/>
  <c r="N68" i="7"/>
  <c r="M67" i="7"/>
  <c r="N67" i="7"/>
  <c r="M66" i="7"/>
  <c r="O66" i="7"/>
  <c r="L66" i="7"/>
  <c r="M65" i="7"/>
  <c r="N65" i="7"/>
  <c r="M64" i="7"/>
  <c r="N64" i="7"/>
  <c r="O64" i="7"/>
  <c r="L64" i="7"/>
  <c r="N66" i="7"/>
  <c r="N70" i="7"/>
  <c r="O70" i="7"/>
  <c r="N72" i="7"/>
  <c r="AF72" i="7"/>
  <c r="AJ72" i="7"/>
  <c r="AK72" i="7"/>
  <c r="N80" i="7"/>
  <c r="N86" i="7"/>
  <c r="Z86" i="7"/>
  <c r="P66" i="7"/>
  <c r="Q66" i="7"/>
  <c r="R66" i="7"/>
  <c r="S66" i="7"/>
  <c r="Z66" i="7"/>
  <c r="AF66" i="7"/>
  <c r="O67" i="7"/>
  <c r="P70" i="7"/>
  <c r="Z70" i="7"/>
  <c r="AB70" i="7"/>
  <c r="AC70" i="7"/>
  <c r="AF70" i="7"/>
  <c r="AG70" i="7"/>
  <c r="O71" i="7"/>
  <c r="O75" i="7"/>
  <c r="O77" i="7"/>
  <c r="O79" i="7"/>
  <c r="K79" i="7"/>
  <c r="Z80" i="7"/>
  <c r="O83" i="7"/>
  <c r="J83" i="7"/>
  <c r="O85" i="7"/>
  <c r="I85" i="7"/>
  <c r="O87" i="7"/>
  <c r="G87" i="7"/>
  <c r="M58" i="7"/>
  <c r="M57" i="7"/>
  <c r="N57" i="7"/>
  <c r="AF57" i="7"/>
  <c r="M56" i="7"/>
  <c r="M55" i="7"/>
  <c r="N55" i="7"/>
  <c r="M54" i="7"/>
  <c r="M53" i="7"/>
  <c r="N53" i="7"/>
  <c r="M52" i="7"/>
  <c r="M51" i="7"/>
  <c r="M50" i="7"/>
  <c r="M49" i="7"/>
  <c r="N49" i="7"/>
  <c r="Z49" i="7"/>
  <c r="M48" i="7"/>
  <c r="O48" i="7"/>
  <c r="M47" i="7"/>
  <c r="N47" i="7"/>
  <c r="M46" i="7"/>
  <c r="M45" i="7"/>
  <c r="N45" i="7"/>
  <c r="P45" i="7"/>
  <c r="Q45" i="7"/>
  <c r="R45" i="7"/>
  <c r="M44" i="7"/>
  <c r="M43" i="7"/>
  <c r="N43" i="7"/>
  <c r="M42" i="7"/>
  <c r="M41" i="7"/>
  <c r="N41" i="7"/>
  <c r="M40" i="7"/>
  <c r="M39" i="7"/>
  <c r="N39" i="7"/>
  <c r="M38" i="7"/>
  <c r="M37" i="7"/>
  <c r="N37" i="7"/>
  <c r="AF37" i="7"/>
  <c r="M36" i="7"/>
  <c r="M35" i="7"/>
  <c r="N35" i="7"/>
  <c r="M25" i="7"/>
  <c r="O25" i="7"/>
  <c r="M24" i="7"/>
  <c r="O24" i="7"/>
  <c r="M23" i="7"/>
  <c r="M22" i="7"/>
  <c r="M21" i="7"/>
  <c r="M20" i="7"/>
  <c r="M19" i="7"/>
  <c r="M18" i="7"/>
  <c r="M17" i="7"/>
  <c r="M16" i="7"/>
  <c r="M15" i="7"/>
  <c r="AF80" i="7"/>
  <c r="P80" i="7"/>
  <c r="AB66" i="7"/>
  <c r="AC66" i="7"/>
  <c r="AF86" i="7"/>
  <c r="P86" i="7"/>
  <c r="W86" i="7"/>
  <c r="K64" i="7"/>
  <c r="I64" i="7"/>
  <c r="AA80" i="7"/>
  <c r="AB80" i="7"/>
  <c r="AC80" i="7"/>
  <c r="H87" i="7"/>
  <c r="K87" i="7"/>
  <c r="G85" i="7"/>
  <c r="L83" i="7"/>
  <c r="G83" i="7"/>
  <c r="I83" i="7"/>
  <c r="L79" i="7"/>
  <c r="J79" i="7"/>
  <c r="H79" i="7"/>
  <c r="L77" i="7"/>
  <c r="J77" i="7"/>
  <c r="H77" i="7"/>
  <c r="K77" i="7"/>
  <c r="G77" i="7"/>
  <c r="I77" i="7"/>
  <c r="L75" i="7"/>
  <c r="J75" i="7"/>
  <c r="H75" i="7"/>
  <c r="K75" i="7"/>
  <c r="G75" i="7"/>
  <c r="I75" i="7"/>
  <c r="K71" i="7"/>
  <c r="L67" i="7"/>
  <c r="J67" i="7"/>
  <c r="H67" i="7"/>
  <c r="K67" i="7"/>
  <c r="I67" i="7"/>
  <c r="G67" i="7"/>
  <c r="AD80" i="7"/>
  <c r="AE80" i="7"/>
  <c r="AH70" i="7"/>
  <c r="AI70" i="7"/>
  <c r="J64" i="7"/>
  <c r="W70" i="7"/>
  <c r="X70" i="7"/>
  <c r="Y70" i="7"/>
  <c r="W66" i="7"/>
  <c r="X66" i="7"/>
  <c r="Y66" i="7"/>
  <c r="N15" i="7"/>
  <c r="N24" i="7"/>
  <c r="N25" i="7"/>
  <c r="P25" i="7"/>
  <c r="Q25" i="7"/>
  <c r="R25" i="7"/>
  <c r="S25" i="7"/>
  <c r="N36" i="7"/>
  <c r="O36" i="7"/>
  <c r="N38" i="7"/>
  <c r="O38" i="7"/>
  <c r="N40" i="7"/>
  <c r="P40" i="7"/>
  <c r="Q40" i="7"/>
  <c r="R40" i="7"/>
  <c r="S40" i="7"/>
  <c r="O40" i="7"/>
  <c r="N42" i="7"/>
  <c r="O42" i="7"/>
  <c r="N44" i="7"/>
  <c r="O44" i="7"/>
  <c r="N46" i="7"/>
  <c r="Z46" i="7"/>
  <c r="AA46" i="7"/>
  <c r="O46" i="7"/>
  <c r="N48" i="7"/>
  <c r="N50" i="7"/>
  <c r="Z50" i="7"/>
  <c r="O50" i="7"/>
  <c r="N52" i="7"/>
  <c r="AF52" i="7"/>
  <c r="O52" i="7"/>
  <c r="N54" i="7"/>
  <c r="Z54" i="7"/>
  <c r="AA54" i="7"/>
  <c r="O54" i="7"/>
  <c r="N56" i="7"/>
  <c r="O56" i="7"/>
  <c r="N58" i="7"/>
  <c r="O58" i="7"/>
  <c r="AF47" i="7"/>
  <c r="AH47" i="7"/>
  <c r="AI47" i="7"/>
  <c r="O35" i="7"/>
  <c r="O37" i="7"/>
  <c r="O39" i="7"/>
  <c r="O41" i="7"/>
  <c r="O43" i="7"/>
  <c r="O45" i="7"/>
  <c r="O47" i="7"/>
  <c r="O49" i="7"/>
  <c r="O53" i="7"/>
  <c r="O55" i="7"/>
  <c r="O57" i="7"/>
  <c r="N23" i="7"/>
  <c r="N22" i="7"/>
  <c r="N21" i="7"/>
  <c r="Z21" i="7"/>
  <c r="N20" i="7"/>
  <c r="Z20" i="7"/>
  <c r="AD20" i="7"/>
  <c r="AA20" i="7"/>
  <c r="N19" i="7"/>
  <c r="P19" i="7"/>
  <c r="Q19" i="7"/>
  <c r="R19" i="7"/>
  <c r="S19" i="7"/>
  <c r="N18" i="7"/>
  <c r="AF18" i="7"/>
  <c r="N17" i="7"/>
  <c r="N16" i="7"/>
  <c r="Z16" i="7"/>
  <c r="AD16" i="7"/>
  <c r="AE16" i="7"/>
  <c r="P36" i="7"/>
  <c r="Q36" i="7"/>
  <c r="R36" i="7"/>
  <c r="S36" i="7"/>
  <c r="Z45" i="7"/>
  <c r="AA45" i="7"/>
  <c r="S45" i="7"/>
  <c r="Z47" i="7"/>
  <c r="AA47" i="7"/>
  <c r="P47" i="7"/>
  <c r="W47" i="7"/>
  <c r="X47" i="7"/>
  <c r="Y47" i="7"/>
  <c r="Q47" i="7"/>
  <c r="R47" i="7"/>
  <c r="S47" i="7"/>
  <c r="P49" i="7"/>
  <c r="Z53" i="7"/>
  <c r="AA53" i="7"/>
  <c r="Z57" i="7"/>
  <c r="AA57" i="7"/>
  <c r="P57" i="7"/>
  <c r="Q57" i="7"/>
  <c r="R57" i="7"/>
  <c r="S57" i="7"/>
  <c r="P41" i="7"/>
  <c r="Q41" i="7"/>
  <c r="R41" i="7"/>
  <c r="S41" i="7"/>
  <c r="P46" i="7"/>
  <c r="P50" i="7"/>
  <c r="Q50" i="7"/>
  <c r="R50" i="7"/>
  <c r="S50" i="7"/>
  <c r="P54" i="7"/>
  <c r="Z40" i="7"/>
  <c r="Z41" i="7"/>
  <c r="AA41" i="7"/>
  <c r="AD15" i="7"/>
  <c r="AE15" i="7"/>
  <c r="Z15" i="7"/>
  <c r="AA15" i="7"/>
  <c r="P17" i="7"/>
  <c r="AF16" i="7"/>
  <c r="P16" i="7"/>
  <c r="Q16" i="7"/>
  <c r="R16" i="7"/>
  <c r="S16" i="7"/>
  <c r="AF20" i="7"/>
  <c r="P20" i="7"/>
  <c r="Q20" i="7"/>
  <c r="R20" i="7"/>
  <c r="S20" i="7"/>
  <c r="AF22" i="7"/>
  <c r="P22" i="7"/>
  <c r="Q22" i="7"/>
  <c r="R22" i="7"/>
  <c r="S22" i="7"/>
  <c r="L70" i="7"/>
  <c r="H70" i="7"/>
  <c r="Q86" i="7"/>
  <c r="R86" i="7"/>
  <c r="S86" i="7"/>
  <c r="T86" i="7"/>
  <c r="U86" i="7"/>
  <c r="V86" i="7"/>
  <c r="X86" i="7"/>
  <c r="Y86" i="7"/>
  <c r="AG72" i="7"/>
  <c r="AG80" i="7"/>
  <c r="AH80" i="7"/>
  <c r="AI80" i="7"/>
  <c r="AJ80" i="7"/>
  <c r="AK80" i="7"/>
  <c r="AG86" i="7"/>
  <c r="AJ86" i="7"/>
  <c r="AK86" i="7"/>
  <c r="AH86" i="7"/>
  <c r="AI86" i="7"/>
  <c r="Q80" i="7"/>
  <c r="R80" i="7"/>
  <c r="S80" i="7"/>
  <c r="T80" i="7"/>
  <c r="U80" i="7"/>
  <c r="V80" i="7"/>
  <c r="W80" i="7"/>
  <c r="X80" i="7"/>
  <c r="Y80" i="7"/>
  <c r="H64" i="7"/>
  <c r="AF19" i="7"/>
  <c r="AJ19" i="7"/>
  <c r="AK19" i="7"/>
  <c r="AG19" i="7"/>
  <c r="AF17" i="7"/>
  <c r="AG17" i="7"/>
  <c r="AF25" i="7"/>
  <c r="AG25" i="7"/>
  <c r="Z22" i="7"/>
  <c r="P18" i="7"/>
  <c r="P15" i="7"/>
  <c r="Q15" i="7"/>
  <c r="R15" i="7"/>
  <c r="S15" i="7"/>
  <c r="AB15" i="7"/>
  <c r="AC15" i="7"/>
  <c r="AF15" i="7"/>
  <c r="AG15" i="7"/>
  <c r="Z36" i="7"/>
  <c r="AA36" i="7"/>
  <c r="W15" i="7"/>
  <c r="X15" i="7"/>
  <c r="Y15" i="7"/>
  <c r="O15" i="7"/>
  <c r="Z19" i="7"/>
  <c r="Z17" i="7"/>
  <c r="AA17" i="7"/>
  <c r="W41" i="7"/>
  <c r="X41" i="7"/>
  <c r="Y41" i="7"/>
  <c r="AG47" i="7"/>
  <c r="AJ47" i="7"/>
  <c r="AK47" i="7"/>
  <c r="O17" i="7"/>
  <c r="AJ17" i="7"/>
  <c r="AK17" i="7"/>
  <c r="O19" i="7"/>
  <c r="O21" i="7"/>
  <c r="O23" i="7"/>
  <c r="G23" i="7"/>
  <c r="K55" i="7"/>
  <c r="G55" i="7"/>
  <c r="L47" i="7"/>
  <c r="L43" i="7"/>
  <c r="J43" i="7"/>
  <c r="K43" i="7"/>
  <c r="H43" i="7"/>
  <c r="I43" i="7"/>
  <c r="G43" i="7"/>
  <c r="G35" i="7"/>
  <c r="I35" i="7"/>
  <c r="K58" i="7"/>
  <c r="H58" i="7"/>
  <c r="L58" i="7"/>
  <c r="J58" i="7"/>
  <c r="I58" i="7"/>
  <c r="G58" i="7"/>
  <c r="K56" i="7"/>
  <c r="H56" i="7"/>
  <c r="L56" i="7"/>
  <c r="J56" i="7"/>
  <c r="I56" i="7"/>
  <c r="G56" i="7"/>
  <c r="K54" i="7"/>
  <c r="I54" i="7"/>
  <c r="H52" i="7"/>
  <c r="K50" i="7"/>
  <c r="H50" i="7"/>
  <c r="L50" i="7"/>
  <c r="J50" i="7"/>
  <c r="I50" i="7"/>
  <c r="G50" i="7"/>
  <c r="L48" i="7"/>
  <c r="K46" i="7"/>
  <c r="H46" i="7"/>
  <c r="L46" i="7"/>
  <c r="J46" i="7"/>
  <c r="I46" i="7"/>
  <c r="G46" i="7"/>
  <c r="K44" i="7"/>
  <c r="H44" i="7"/>
  <c r="L44" i="7"/>
  <c r="J44" i="7"/>
  <c r="I44" i="7"/>
  <c r="G44" i="7"/>
  <c r="K42" i="7"/>
  <c r="H42" i="7"/>
  <c r="L42" i="7"/>
  <c r="J42" i="7"/>
  <c r="I42" i="7"/>
  <c r="G42" i="7"/>
  <c r="L40" i="7"/>
  <c r="G40" i="7"/>
  <c r="K38" i="7"/>
  <c r="H38" i="7"/>
  <c r="L38" i="7"/>
  <c r="J38" i="7"/>
  <c r="I38" i="7"/>
  <c r="G38" i="7"/>
  <c r="T25" i="7"/>
  <c r="U25" i="7"/>
  <c r="V25" i="7"/>
  <c r="T41" i="7"/>
  <c r="U41" i="7"/>
  <c r="V41" i="7"/>
  <c r="T47" i="7"/>
  <c r="U47" i="7"/>
  <c r="V47" i="7"/>
  <c r="W36" i="7"/>
  <c r="AB57" i="7"/>
  <c r="AC57" i="7"/>
  <c r="AB41" i="7"/>
  <c r="AC41" i="7"/>
  <c r="AD53" i="7"/>
  <c r="AE53" i="7"/>
  <c r="AD45" i="7"/>
  <c r="AE45" i="7"/>
  <c r="AJ25" i="7"/>
  <c r="AK25" i="7"/>
  <c r="O16" i="7"/>
  <c r="O18" i="7"/>
  <c r="O20" i="7"/>
  <c r="AJ20" i="7"/>
  <c r="AK20" i="7"/>
  <c r="O22" i="7"/>
  <c r="L53" i="7"/>
  <c r="J53" i="7"/>
  <c r="K53" i="7"/>
  <c r="H53" i="7"/>
  <c r="I53" i="7"/>
  <c r="G53" i="7"/>
  <c r="L49" i="7"/>
  <c r="J49" i="7"/>
  <c r="K49" i="7"/>
  <c r="H49" i="7"/>
  <c r="I49" i="7"/>
  <c r="G49" i="7"/>
  <c r="L45" i="7"/>
  <c r="J45" i="7"/>
  <c r="K45" i="7"/>
  <c r="H45" i="7"/>
  <c r="I45" i="7"/>
  <c r="G45" i="7"/>
  <c r="L41" i="7"/>
  <c r="J41" i="7"/>
  <c r="K41" i="7"/>
  <c r="H41" i="7"/>
  <c r="I41" i="7"/>
  <c r="G41" i="7"/>
  <c r="L37" i="7"/>
  <c r="J37" i="7"/>
  <c r="K37" i="7"/>
  <c r="I37" i="7"/>
  <c r="AF56" i="7"/>
  <c r="AH56" i="7"/>
  <c r="AI56" i="7"/>
  <c r="AF54" i="7"/>
  <c r="AD54" i="7"/>
  <c r="AE54" i="7"/>
  <c r="AB54" i="7"/>
  <c r="AC54" i="7"/>
  <c r="AG52" i="7"/>
  <c r="AF50" i="7"/>
  <c r="AB50" i="7"/>
  <c r="AC50" i="7"/>
  <c r="AF46" i="7"/>
  <c r="AF42" i="7"/>
  <c r="AF40" i="7"/>
  <c r="AD40" i="7"/>
  <c r="AE40" i="7"/>
  <c r="AF36" i="7"/>
  <c r="AD36" i="7"/>
  <c r="AE36" i="7"/>
  <c r="AB36" i="7"/>
  <c r="AC36" i="7"/>
  <c r="AB53" i="7"/>
  <c r="AC53" i="7"/>
  <c r="AB45" i="7"/>
  <c r="AC45" i="7"/>
  <c r="AD57" i="7"/>
  <c r="AE57" i="7"/>
  <c r="AB47" i="7"/>
  <c r="AC47" i="7"/>
  <c r="AD41" i="7"/>
  <c r="AE41" i="7"/>
  <c r="AD47" i="7"/>
  <c r="AE47" i="7"/>
  <c r="L35" i="7"/>
  <c r="K35" i="7"/>
  <c r="J23" i="7"/>
  <c r="I23" i="7"/>
  <c r="K23" i="7"/>
  <c r="I22" i="7"/>
  <c r="I21" i="7"/>
  <c r="W20" i="7"/>
  <c r="J19" i="7"/>
  <c r="G19" i="7"/>
  <c r="I19" i="7"/>
  <c r="L19" i="7"/>
  <c r="K19" i="7"/>
  <c r="G16" i="7"/>
  <c r="W16" i="7"/>
  <c r="AH16" i="7"/>
  <c r="AI16" i="7"/>
  <c r="T54" i="7"/>
  <c r="U54" i="7"/>
  <c r="V54" i="7"/>
  <c r="W50" i="7"/>
  <c r="T50" i="7"/>
  <c r="U50" i="7"/>
  <c r="V50" i="7"/>
  <c r="W46" i="7"/>
  <c r="X46" i="7"/>
  <c r="W57" i="7"/>
  <c r="T57" i="7"/>
  <c r="U57" i="7"/>
  <c r="V57" i="7"/>
  <c r="W45" i="7"/>
  <c r="T45" i="7"/>
  <c r="U45" i="7"/>
  <c r="V45" i="7"/>
  <c r="T36" i="7"/>
  <c r="U36" i="7"/>
  <c r="V36" i="7"/>
  <c r="AH25" i="7"/>
  <c r="AI25" i="7"/>
  <c r="W25" i="7"/>
  <c r="W22" i="7"/>
  <c r="X22" i="7"/>
  <c r="Y22" i="7"/>
  <c r="T22" i="7"/>
  <c r="U22" i="7"/>
  <c r="V22" i="7"/>
  <c r="AB22" i="7"/>
  <c r="AC22" i="7"/>
  <c r="T20" i="7"/>
  <c r="U20" i="7"/>
  <c r="V20" i="7"/>
  <c r="AB20" i="7"/>
  <c r="AC20" i="7"/>
  <c r="T16" i="7"/>
  <c r="U16" i="7"/>
  <c r="V16" i="7"/>
  <c r="W19" i="7"/>
  <c r="AB21" i="7"/>
  <c r="AC21" i="7"/>
  <c r="T19" i="7"/>
  <c r="U19" i="7"/>
  <c r="V19" i="7"/>
  <c r="AB17" i="7"/>
  <c r="AC17" i="7"/>
  <c r="T15" i="7"/>
  <c r="U15" i="7"/>
  <c r="V15" i="7"/>
  <c r="AE20" i="7"/>
  <c r="AD19" i="7"/>
  <c r="AE19" i="7"/>
  <c r="AD17" i="7"/>
  <c r="AE17" i="7"/>
  <c r="J15" i="7"/>
  <c r="AH17" i="7"/>
  <c r="AI17" i="7"/>
  <c r="AH19" i="7"/>
  <c r="AI19" i="7"/>
  <c r="AJ36" i="7"/>
  <c r="AK36" i="7"/>
  <c r="L23" i="7"/>
  <c r="L15" i="7"/>
  <c r="X45" i="7"/>
  <c r="Y45" i="7"/>
  <c r="X57" i="7"/>
  <c r="Y57" i="7"/>
  <c r="Y46" i="7"/>
  <c r="X50" i="7"/>
  <c r="Y50" i="7"/>
  <c r="X16" i="7"/>
  <c r="Y16" i="7"/>
  <c r="H16" i="7"/>
  <c r="AG40" i="7"/>
  <c r="AH42" i="7"/>
  <c r="AI42" i="7"/>
  <c r="AG42" i="7"/>
  <c r="AH46" i="7"/>
  <c r="AI46" i="7"/>
  <c r="AG46" i="7"/>
  <c r="AH50" i="7"/>
  <c r="AI50" i="7"/>
  <c r="AG50" i="7"/>
  <c r="AH52" i="7"/>
  <c r="AI52" i="7"/>
  <c r="AG56" i="7"/>
  <c r="X36" i="7"/>
  <c r="Y36" i="7"/>
  <c r="H36" i="7"/>
  <c r="J35" i="7"/>
  <c r="J17" i="7"/>
  <c r="X19" i="7"/>
  <c r="Y19" i="7"/>
  <c r="H19" i="7"/>
  <c r="H23" i="7"/>
  <c r="X25" i="7"/>
  <c r="Y25" i="7"/>
  <c r="H35" i="7"/>
  <c r="X20" i="7"/>
  <c r="Y20" i="7"/>
  <c r="H20" i="7"/>
  <c r="AJ42" i="7"/>
  <c r="AJ46" i="7"/>
  <c r="AK46" i="7"/>
  <c r="AJ50" i="7"/>
  <c r="AK50" i="7"/>
  <c r="AJ52" i="7"/>
  <c r="AK52" i="7"/>
  <c r="AJ54" i="7"/>
  <c r="AK54" i="7"/>
  <c r="G21" i="7"/>
  <c r="J21" i="7"/>
  <c r="L20" i="7"/>
  <c r="L18" i="7"/>
  <c r="L16" i="7"/>
  <c r="M14" i="7"/>
  <c r="O14" i="7"/>
  <c r="H21" i="7"/>
  <c r="AK42" i="7"/>
  <c r="K21" i="7"/>
  <c r="L21" i="7"/>
  <c r="AG66" i="7"/>
  <c r="AJ66" i="7"/>
  <c r="AK66" i="7"/>
  <c r="AH66" i="7"/>
  <c r="AI66" i="7"/>
  <c r="H74" i="7"/>
  <c r="K74" i="7"/>
  <c r="L74" i="7"/>
  <c r="J74" i="7"/>
  <c r="I74" i="7"/>
  <c r="G74" i="7"/>
  <c r="Z79" i="7"/>
  <c r="AA79" i="7"/>
  <c r="AF79" i="7"/>
  <c r="AG79" i="7"/>
  <c r="P79" i="7"/>
  <c r="Q79" i="7"/>
  <c r="R79" i="7"/>
  <c r="S79" i="7"/>
  <c r="AB79" i="7"/>
  <c r="AC79" i="7"/>
  <c r="AD79" i="7"/>
  <c r="AE79" i="7"/>
  <c r="AA22" i="7"/>
  <c r="AD22" i="7"/>
  <c r="AE22" i="7"/>
  <c r="AH22" i="7"/>
  <c r="AI22" i="7"/>
  <c r="AJ22" i="7"/>
  <c r="AK22" i="7"/>
  <c r="AG22" i="7"/>
  <c r="Z48" i="7"/>
  <c r="AA48" i="7"/>
  <c r="P48" i="7"/>
  <c r="Q48" i="7"/>
  <c r="R48" i="7"/>
  <c r="S48" i="7"/>
  <c r="AD48" i="7"/>
  <c r="AE48" i="7"/>
  <c r="AB48" i="7"/>
  <c r="AC48" i="7"/>
  <c r="AH48" i="7"/>
  <c r="AI48" i="7"/>
  <c r="AF48" i="7"/>
  <c r="AG48" i="7"/>
  <c r="AG36" i="7"/>
  <c r="AH36" i="7"/>
  <c r="AI36" i="7"/>
  <c r="O84" i="7"/>
  <c r="N84" i="7"/>
  <c r="AJ15" i="7"/>
  <c r="AK15" i="7"/>
  <c r="AH15" i="7"/>
  <c r="AI15" i="7"/>
  <c r="AA19" i="7"/>
  <c r="AB19" i="7"/>
  <c r="AC19" i="7"/>
  <c r="AA49" i="7"/>
  <c r="AB49" i="7"/>
  <c r="AC49" i="7"/>
  <c r="AD49" i="7"/>
  <c r="AE49" i="7"/>
  <c r="N81" i="7"/>
  <c r="O81" i="7"/>
  <c r="H81" i="7"/>
  <c r="H18" i="7"/>
  <c r="J18" i="7"/>
  <c r="P38" i="7"/>
  <c r="T38" i="7"/>
  <c r="U38" i="7"/>
  <c r="V38" i="7"/>
  <c r="AF38" i="7"/>
  <c r="AG38" i="7"/>
  <c r="AF39" i="7"/>
  <c r="AH39" i="7"/>
  <c r="AG39" i="7"/>
  <c r="Z39" i="7"/>
  <c r="P39" i="7"/>
  <c r="T39" i="7"/>
  <c r="U39" i="7"/>
  <c r="V39" i="7"/>
  <c r="H71" i="7"/>
  <c r="L71" i="7"/>
  <c r="G71" i="7"/>
  <c r="J71" i="7"/>
  <c r="I71" i="7"/>
  <c r="AJ56" i="7"/>
  <c r="AK56" i="7"/>
  <c r="AF41" i="7"/>
  <c r="N51" i="7"/>
  <c r="O51" i="7"/>
  <c r="K51" i="7"/>
  <c r="Z56" i="7"/>
  <c r="P56" i="7"/>
  <c r="Z52" i="7"/>
  <c r="AA52" i="7"/>
  <c r="P52" i="7"/>
  <c r="AF65" i="7"/>
  <c r="AG65" i="7"/>
  <c r="AF71" i="7"/>
  <c r="P71" i="7"/>
  <c r="Q71" i="7"/>
  <c r="R71" i="7"/>
  <c r="S71" i="7"/>
  <c r="Z71" i="7"/>
  <c r="AD71" i="7"/>
  <c r="AE71" i="7"/>
  <c r="T71" i="7"/>
  <c r="U71" i="7"/>
  <c r="V71" i="7"/>
  <c r="AJ71" i="7"/>
  <c r="AK71" i="7"/>
  <c r="AA70" i="7"/>
  <c r="AD70" i="7"/>
  <c r="AE70" i="7"/>
  <c r="P64" i="7"/>
  <c r="Q64" i="7"/>
  <c r="R64" i="7"/>
  <c r="N69" i="7"/>
  <c r="O69" i="7"/>
  <c r="K72" i="7"/>
  <c r="I72" i="7"/>
  <c r="J78" i="7"/>
  <c r="K78" i="7"/>
  <c r="I78" i="7"/>
  <c r="G78" i="7"/>
  <c r="H78" i="7"/>
  <c r="P83" i="7"/>
  <c r="Q70" i="7"/>
  <c r="R70" i="7"/>
  <c r="S70" i="7"/>
  <c r="T70" i="7"/>
  <c r="U70" i="7"/>
  <c r="V70" i="7"/>
  <c r="I70" i="7"/>
  <c r="K70" i="7"/>
  <c r="J70" i="7"/>
  <c r="G70" i="7"/>
  <c r="Z67" i="7"/>
  <c r="AA67" i="7"/>
  <c r="AF67" i="7"/>
  <c r="P67" i="7"/>
  <c r="W67" i="7"/>
  <c r="X67" i="7"/>
  <c r="N73" i="7"/>
  <c r="O73" i="7"/>
  <c r="O76" i="7"/>
  <c r="N76" i="7"/>
  <c r="J86" i="7"/>
  <c r="I86" i="7"/>
  <c r="H86" i="7"/>
  <c r="G86" i="7"/>
  <c r="L86" i="7"/>
  <c r="AF45" i="7"/>
  <c r="AH45" i="7"/>
  <c r="AI45" i="7"/>
  <c r="AF49" i="7"/>
  <c r="AA66" i="7"/>
  <c r="AD66" i="7"/>
  <c r="AE66" i="7"/>
  <c r="K66" i="7"/>
  <c r="J66" i="7"/>
  <c r="I66" i="7"/>
  <c r="H66" i="7"/>
  <c r="G66" i="7"/>
  <c r="J72" i="7"/>
  <c r="Z87" i="7"/>
  <c r="AD87" i="7"/>
  <c r="AF87" i="7"/>
  <c r="P87" i="7"/>
  <c r="Q87" i="7"/>
  <c r="AG37" i="7"/>
  <c r="G73" i="7"/>
  <c r="H73" i="7"/>
  <c r="K73" i="7"/>
  <c r="J73" i="7"/>
  <c r="AG87" i="7"/>
  <c r="AH87" i="7"/>
  <c r="AI87" i="7"/>
  <c r="AJ87" i="7"/>
  <c r="AK87" i="7"/>
  <c r="Y67" i="7"/>
  <c r="Q67" i="7"/>
  <c r="R67" i="7"/>
  <c r="S67" i="7"/>
  <c r="AF69" i="7"/>
  <c r="P69" i="7"/>
  <c r="Q69" i="7"/>
  <c r="R69" i="7"/>
  <c r="S69" i="7"/>
  <c r="Z69" i="7"/>
  <c r="AA69" i="7"/>
  <c r="W69" i="7"/>
  <c r="X69" i="7"/>
  <c r="Y69" i="7"/>
  <c r="AA71" i="7"/>
  <c r="AB52" i="7"/>
  <c r="AC52" i="7"/>
  <c r="AD52" i="7"/>
  <c r="AE52" i="7"/>
  <c r="Z51" i="7"/>
  <c r="Z81" i="7"/>
  <c r="AA81" i="7"/>
  <c r="W48" i="7"/>
  <c r="X48" i="7"/>
  <c r="Y48" i="7"/>
  <c r="AB87" i="7"/>
  <c r="AC87" i="7"/>
  <c r="AE87" i="7"/>
  <c r="AB67" i="7"/>
  <c r="AC67" i="7"/>
  <c r="AD67" i="7"/>
  <c r="AE67" i="7"/>
  <c r="S64" i="7"/>
  <c r="AD56" i="7"/>
  <c r="AE56" i="7"/>
  <c r="Q39" i="7"/>
  <c r="R39" i="7"/>
  <c r="S39" i="7"/>
  <c r="W39" i="7"/>
  <c r="X39" i="7"/>
  <c r="Y39" i="7"/>
  <c r="K84" i="7"/>
  <c r="J84" i="7"/>
  <c r="I84" i="7"/>
  <c r="H84" i="7"/>
  <c r="G84" i="7"/>
  <c r="L84" i="7"/>
  <c r="AF76" i="7"/>
  <c r="AG76" i="7"/>
  <c r="P76" i="7"/>
  <c r="Q76" i="7"/>
  <c r="R76" i="7"/>
  <c r="S76" i="7"/>
  <c r="Z76" i="7"/>
  <c r="AA76" i="7"/>
  <c r="AH76" i="7"/>
  <c r="AI76" i="7"/>
  <c r="AJ45" i="7"/>
  <c r="AK45" i="7"/>
  <c r="AG45" i="7"/>
  <c r="J76" i="7"/>
  <c r="K76" i="7"/>
  <c r="H76" i="7"/>
  <c r="I76" i="7"/>
  <c r="L76" i="7"/>
  <c r="G76" i="7"/>
  <c r="AG67" i="7"/>
  <c r="AH67" i="7"/>
  <c r="AI67" i="7"/>
  <c r="AJ67" i="7"/>
  <c r="AK67" i="7"/>
  <c r="W71" i="7"/>
  <c r="X71" i="7"/>
  <c r="Y71" i="7"/>
  <c r="AJ65" i="7"/>
  <c r="AK65" i="7"/>
  <c r="W56" i="7"/>
  <c r="X56" i="7"/>
  <c r="Y56" i="7"/>
  <c r="T56" i="7"/>
  <c r="U56" i="7"/>
  <c r="V56" i="7"/>
  <c r="Q56" i="7"/>
  <c r="R56" i="7"/>
  <c r="S56" i="7"/>
  <c r="AD39" i="7"/>
  <c r="AE39" i="7"/>
  <c r="AB39" i="7"/>
  <c r="AC39" i="7"/>
  <c r="AA39" i="7"/>
  <c r="AJ48" i="7"/>
  <c r="AK48" i="7"/>
  <c r="W79" i="7"/>
  <c r="X79" i="7"/>
  <c r="Y79" i="7"/>
  <c r="AJ41" i="7"/>
  <c r="AK41" i="7"/>
  <c r="R87" i="7"/>
  <c r="S87" i="7"/>
  <c r="T87" i="7"/>
  <c r="U87" i="7"/>
  <c r="V87" i="7"/>
  <c r="AG49" i="7"/>
  <c r="AF73" i="7"/>
  <c r="AH73" i="7"/>
  <c r="AI73" i="7"/>
  <c r="AG73" i="7"/>
  <c r="P73" i="7"/>
  <c r="W73" i="7"/>
  <c r="X73" i="7"/>
  <c r="Y73" i="7"/>
  <c r="Q73" i="7"/>
  <c r="R73" i="7"/>
  <c r="S73" i="7"/>
  <c r="Z73" i="7"/>
  <c r="AD73" i="7"/>
  <c r="AE73" i="7"/>
  <c r="J69" i="7"/>
  <c r="G69" i="7"/>
  <c r="K69" i="7"/>
  <c r="L69" i="7"/>
  <c r="I69" i="7"/>
  <c r="H69" i="7"/>
  <c r="AB71" i="7"/>
  <c r="AC71" i="7"/>
  <c r="AH65" i="7"/>
  <c r="AI65" i="7"/>
  <c r="AJ39" i="7"/>
  <c r="AK39" i="7"/>
  <c r="AI39" i="7"/>
  <c r="AJ38" i="7"/>
  <c r="AK38" i="7"/>
  <c r="J81" i="7"/>
  <c r="T48" i="7"/>
  <c r="U48" i="7"/>
  <c r="V48" i="7"/>
  <c r="T79" i="7"/>
  <c r="U79" i="7"/>
  <c r="V79" i="7"/>
  <c r="T73" i="7"/>
  <c r="U73" i="7"/>
  <c r="V73" i="7"/>
  <c r="AB76" i="7"/>
  <c r="AC76" i="7"/>
  <c r="N14" i="7"/>
  <c r="I14" i="7"/>
  <c r="P14" i="7"/>
  <c r="Q14" i="7"/>
  <c r="R14" i="7"/>
  <c r="S14" i="7"/>
  <c r="G14" i="7"/>
  <c r="Z14" i="7"/>
  <c r="AF14" i="7"/>
  <c r="AG14" i="7"/>
  <c r="K14" i="7"/>
  <c r="W14" i="7"/>
  <c r="X14" i="7"/>
  <c r="Y14" i="7"/>
  <c r="AH14" i="7"/>
  <c r="AI14" i="7"/>
  <c r="L14" i="7"/>
  <c r="AA14" i="7"/>
  <c r="AB14" i="7"/>
  <c r="AC14" i="7"/>
  <c r="Z75" i="7"/>
  <c r="AA75" i="7"/>
  <c r="AF75" i="7"/>
  <c r="AG75" i="7"/>
  <c r="P75" i="7"/>
  <c r="Q75" i="7"/>
  <c r="R75" i="7"/>
  <c r="S75" i="7"/>
  <c r="AH75" i="7"/>
  <c r="AI75" i="7"/>
  <c r="AB75" i="7"/>
  <c r="AC75" i="7"/>
  <c r="T75" i="7"/>
  <c r="U75" i="7"/>
  <c r="V75" i="7"/>
  <c r="AH83" i="7"/>
  <c r="AI83" i="7"/>
  <c r="AG83" i="7"/>
  <c r="AJ83" i="7"/>
  <c r="AK83" i="7"/>
  <c r="AH44" i="7"/>
  <c r="AI44" i="7"/>
  <c r="AD68" i="7"/>
  <c r="AE68" i="7"/>
  <c r="P68" i="7"/>
  <c r="AF68" i="7"/>
  <c r="AG68" i="7"/>
  <c r="AJ68" i="7"/>
  <c r="AK68" i="7"/>
  <c r="AB68" i="7"/>
  <c r="AC68" i="7"/>
  <c r="Z68" i="7"/>
  <c r="AA68" i="7"/>
  <c r="T52" i="7"/>
  <c r="U52" i="7"/>
  <c r="V52" i="7"/>
  <c r="W52" i="7"/>
  <c r="X52" i="7"/>
  <c r="Y52" i="7"/>
  <c r="Q52" i="7"/>
  <c r="R52" i="7"/>
  <c r="S52" i="7"/>
  <c r="H57" i="7"/>
  <c r="G57" i="7"/>
  <c r="J57" i="7"/>
  <c r="I57" i="7"/>
  <c r="L57" i="7"/>
  <c r="AA51" i="7"/>
  <c r="AB51" i="7"/>
  <c r="AC51" i="7"/>
  <c r="AD51" i="7"/>
  <c r="AE51" i="7"/>
  <c r="AH40" i="7"/>
  <c r="AI40" i="7"/>
  <c r="AJ40" i="7"/>
  <c r="AK40" i="7"/>
  <c r="Z23" i="7"/>
  <c r="AA23" i="7"/>
  <c r="P23" i="7"/>
  <c r="Q23" i="7"/>
  <c r="R23" i="7"/>
  <c r="S23" i="7"/>
  <c r="AF23" i="7"/>
  <c r="AG23" i="7"/>
  <c r="AD23" i="7"/>
  <c r="AE23" i="7"/>
  <c r="AH68" i="7"/>
  <c r="AI68" i="7"/>
  <c r="Q49" i="7"/>
  <c r="R49" i="7"/>
  <c r="S49" i="7"/>
  <c r="T49" i="7"/>
  <c r="U49" i="7"/>
  <c r="V49" i="7"/>
  <c r="W49" i="7"/>
  <c r="X49" i="7"/>
  <c r="Y49" i="7"/>
  <c r="AJ75" i="7"/>
  <c r="AK75" i="7"/>
  <c r="AH24" i="7"/>
  <c r="AI24" i="7"/>
  <c r="P24" i="7"/>
  <c r="Q24" i="7"/>
  <c r="R24" i="7"/>
  <c r="S24" i="7"/>
  <c r="AF24" i="7"/>
  <c r="AG24" i="7"/>
  <c r="Z24" i="7"/>
  <c r="AA24" i="7"/>
  <c r="T24" i="7"/>
  <c r="U24" i="7"/>
  <c r="V24" i="7"/>
  <c r="W24" i="7"/>
  <c r="X24" i="7"/>
  <c r="Y24" i="7"/>
  <c r="AB24" i="7"/>
  <c r="AC24" i="7"/>
  <c r="L82" i="7"/>
  <c r="J82" i="7"/>
  <c r="K82" i="7"/>
  <c r="I82" i="7"/>
  <c r="G82" i="7"/>
  <c r="H24" i="7"/>
  <c r="G24" i="7"/>
  <c r="I24" i="7"/>
  <c r="J24" i="7"/>
  <c r="L24" i="7"/>
  <c r="K24" i="7"/>
  <c r="Z55" i="7"/>
  <c r="AA55" i="7"/>
  <c r="AF55" i="7"/>
  <c r="AG55" i="7"/>
  <c r="AH55" i="7"/>
  <c r="AI55" i="7"/>
  <c r="P55" i="7"/>
  <c r="Q55" i="7"/>
  <c r="R55" i="7"/>
  <c r="S55" i="7"/>
  <c r="AD55" i="7"/>
  <c r="AE55" i="7"/>
  <c r="AB55" i="7"/>
  <c r="AC55" i="7"/>
  <c r="J39" i="7"/>
  <c r="K39" i="7"/>
  <c r="G39" i="7"/>
  <c r="H39" i="7"/>
  <c r="L39" i="7"/>
  <c r="I39" i="7"/>
  <c r="AD76" i="7"/>
  <c r="AE76" i="7"/>
  <c r="T68" i="7"/>
  <c r="U68" i="7"/>
  <c r="V68" i="7"/>
  <c r="K57" i="7"/>
  <c r="Z84" i="7"/>
  <c r="P84" i="7"/>
  <c r="Q84" i="7"/>
  <c r="R84" i="7"/>
  <c r="S84" i="7"/>
  <c r="AJ73" i="7"/>
  <c r="AK73" i="7"/>
  <c r="Q38" i="7"/>
  <c r="R38" i="7"/>
  <c r="S38" i="7"/>
  <c r="W38" i="7"/>
  <c r="X38" i="7"/>
  <c r="Y38" i="7"/>
  <c r="L22" i="7"/>
  <c r="G22" i="7"/>
  <c r="H22" i="7"/>
  <c r="J22" i="7"/>
  <c r="K22" i="7"/>
  <c r="AF64" i="7"/>
  <c r="AG64" i="7"/>
  <c r="AH64" i="7"/>
  <c r="AI64" i="7"/>
  <c r="Z64" i="7"/>
  <c r="AF85" i="7"/>
  <c r="AG85" i="7"/>
  <c r="Z85" i="7"/>
  <c r="AD85" i="7"/>
  <c r="AE85" i="7"/>
  <c r="P85" i="7"/>
  <c r="Q85" i="7"/>
  <c r="R85" i="7"/>
  <c r="S85" i="7"/>
  <c r="AH85" i="7"/>
  <c r="AI85" i="7"/>
  <c r="AJ14" i="7"/>
  <c r="AK14" i="7"/>
  <c r="AD14" i="7"/>
  <c r="AE14" i="7"/>
  <c r="T14" i="7"/>
  <c r="U14" i="7"/>
  <c r="V14" i="7"/>
  <c r="I81" i="7"/>
  <c r="AJ64" i="7"/>
  <c r="AK64" i="7"/>
  <c r="AF84" i="7"/>
  <c r="AG84" i="7"/>
  <c r="AD44" i="7"/>
  <c r="AE44" i="7"/>
  <c r="T64" i="7"/>
  <c r="U64" i="7"/>
  <c r="V64" i="7"/>
  <c r="AG69" i="7"/>
  <c r="AJ69" i="7"/>
  <c r="AK69" i="7"/>
  <c r="AH69" i="7"/>
  <c r="AI69" i="7"/>
  <c r="W87" i="7"/>
  <c r="X87" i="7"/>
  <c r="Y87" i="7"/>
  <c r="P51" i="7"/>
  <c r="AF51" i="7"/>
  <c r="T51" i="7"/>
  <c r="U51" i="7"/>
  <c r="V51" i="7"/>
  <c r="P81" i="7"/>
  <c r="T81" i="7"/>
  <c r="U81" i="7"/>
  <c r="V81" i="7"/>
  <c r="AD81" i="7"/>
  <c r="AE81" i="7"/>
  <c r="AB81" i="7"/>
  <c r="AC81" i="7"/>
  <c r="AF81" i="7"/>
  <c r="AJ79" i="7"/>
  <c r="AK79" i="7"/>
  <c r="AH79" i="7"/>
  <c r="AI79" i="7"/>
  <c r="I20" i="7"/>
  <c r="K20" i="7"/>
  <c r="G20" i="7"/>
  <c r="J20" i="7"/>
  <c r="G15" i="7"/>
  <c r="K15" i="7"/>
  <c r="I15" i="7"/>
  <c r="H15" i="7"/>
  <c r="AD65" i="7"/>
  <c r="AE65" i="7"/>
  <c r="W83" i="7"/>
  <c r="X83" i="7"/>
  <c r="Y83" i="7"/>
  <c r="Q83" i="7"/>
  <c r="R83" i="7"/>
  <c r="S83" i="7"/>
  <c r="AA50" i="7"/>
  <c r="AD50" i="7"/>
  <c r="AE50" i="7"/>
  <c r="AA56" i="7"/>
  <c r="AB56" i="7"/>
  <c r="AC56" i="7"/>
  <c r="Z44" i="7"/>
  <c r="AA44" i="7"/>
  <c r="G17" i="7"/>
  <c r="L17" i="7"/>
  <c r="I17" i="7"/>
  <c r="L51" i="7"/>
  <c r="I51" i="7"/>
  <c r="H51" i="7"/>
  <c r="G51" i="7"/>
  <c r="T83" i="7"/>
  <c r="U83" i="7"/>
  <c r="V83" i="7"/>
  <c r="T76" i="7"/>
  <c r="U76" i="7"/>
  <c r="V76" i="7"/>
  <c r="AG71" i="7"/>
  <c r="AH71" i="7"/>
  <c r="AI71" i="7"/>
  <c r="AG41" i="7"/>
  <c r="AH41" i="7"/>
  <c r="AI41" i="7"/>
  <c r="G18" i="7"/>
  <c r="I18" i="7"/>
  <c r="K18" i="7"/>
  <c r="W18" i="7"/>
  <c r="X18" i="7"/>
  <c r="Y18" i="7"/>
  <c r="T18" i="7"/>
  <c r="U18" i="7"/>
  <c r="V18" i="7"/>
  <c r="Q18" i="7"/>
  <c r="R18" i="7"/>
  <c r="S18" i="7"/>
  <c r="AF44" i="7"/>
  <c r="AG44" i="7"/>
  <c r="P44" i="7"/>
  <c r="Q44" i="7"/>
  <c r="R44" i="7"/>
  <c r="S44" i="7"/>
  <c r="AJ44" i="7"/>
  <c r="AK44" i="7"/>
  <c r="AB44" i="7"/>
  <c r="AC44" i="7"/>
  <c r="G36" i="7"/>
  <c r="J36" i="7"/>
  <c r="I36" i="7"/>
  <c r="K36" i="7"/>
  <c r="L36" i="7"/>
  <c r="AB73" i="7"/>
  <c r="AC73" i="7"/>
  <c r="AA73" i="7"/>
  <c r="L81" i="7"/>
  <c r="K81" i="7"/>
  <c r="AF43" i="7"/>
  <c r="AG43" i="7"/>
  <c r="P43" i="7"/>
  <c r="Q43" i="7"/>
  <c r="R43" i="7"/>
  <c r="S43" i="7"/>
  <c r="AJ43" i="7"/>
  <c r="AK43" i="7"/>
  <c r="W43" i="7"/>
  <c r="X43" i="7"/>
  <c r="Y43" i="7"/>
  <c r="Z43" i="7"/>
  <c r="AA43" i="7"/>
  <c r="T43" i="7"/>
  <c r="U43" i="7"/>
  <c r="V43" i="7"/>
  <c r="AB43" i="7"/>
  <c r="AC43" i="7"/>
  <c r="AD43" i="7"/>
  <c r="AE43" i="7"/>
  <c r="G81" i="7"/>
  <c r="J51" i="7"/>
  <c r="W76" i="7"/>
  <c r="X76" i="7"/>
  <c r="Y76" i="7"/>
  <c r="W64" i="7"/>
  <c r="X64" i="7"/>
  <c r="Y64" i="7"/>
  <c r="T67" i="7"/>
  <c r="U67" i="7"/>
  <c r="V67" i="7"/>
  <c r="AH49" i="7"/>
  <c r="AI49" i="7"/>
  <c r="AJ49" i="7"/>
  <c r="AK49" i="7"/>
  <c r="AJ76" i="7"/>
  <c r="AK76" i="7"/>
  <c r="H14" i="7"/>
  <c r="J14" i="7"/>
  <c r="H17" i="7"/>
  <c r="K17" i="7"/>
  <c r="AH54" i="7"/>
  <c r="AI54" i="7"/>
  <c r="AG54" i="7"/>
  <c r="Q54" i="7"/>
  <c r="R54" i="7"/>
  <c r="S54" i="7"/>
  <c r="W54" i="7"/>
  <c r="X54" i="7"/>
  <c r="Y54" i="7"/>
  <c r="AH18" i="7"/>
  <c r="AI18" i="7"/>
  <c r="AG18" i="7"/>
  <c r="AJ18" i="7"/>
  <c r="AK18" i="7"/>
  <c r="G52" i="7"/>
  <c r="K52" i="7"/>
  <c r="J52" i="7"/>
  <c r="I52" i="7"/>
  <c r="L52" i="7"/>
  <c r="AB46" i="7"/>
  <c r="AC46" i="7"/>
  <c r="AD46" i="7"/>
  <c r="AE46" i="7"/>
  <c r="W40" i="7"/>
  <c r="X40" i="7"/>
  <c r="Y40" i="7"/>
  <c r="T40" i="7"/>
  <c r="U40" i="7"/>
  <c r="V40" i="7"/>
  <c r="G25" i="7"/>
  <c r="I25" i="7"/>
  <c r="H25" i="7"/>
  <c r="K25" i="7"/>
  <c r="H48" i="7"/>
  <c r="J48" i="7"/>
  <c r="K48" i="7"/>
  <c r="G48" i="7"/>
  <c r="AF77" i="7"/>
  <c r="Z77" i="7"/>
  <c r="AA77" i="7"/>
  <c r="W77" i="7"/>
  <c r="X77" i="7"/>
  <c r="Y77" i="7"/>
  <c r="P77" i="7"/>
  <c r="Q77" i="7"/>
  <c r="R77" i="7"/>
  <c r="S77" i="7"/>
  <c r="T77" i="7"/>
  <c r="U77" i="7"/>
  <c r="V77" i="7"/>
  <c r="I48" i="7"/>
  <c r="AA40" i="7"/>
  <c r="AB40" i="7"/>
  <c r="AC40" i="7"/>
  <c r="Z37" i="7"/>
  <c r="AA37" i="7"/>
  <c r="P58" i="7"/>
  <c r="AF58" i="7"/>
  <c r="AG58" i="7"/>
  <c r="Z58" i="7"/>
  <c r="AH58" i="7"/>
  <c r="AI58" i="7"/>
  <c r="Z38" i="7"/>
  <c r="AH38" i="7"/>
  <c r="AI38" i="7"/>
  <c r="AD86" i="7"/>
  <c r="AE86" i="7"/>
  <c r="AA86" i="7"/>
  <c r="AB86" i="7"/>
  <c r="AC86" i="7"/>
  <c r="H72" i="7"/>
  <c r="G72" i="7"/>
  <c r="AB69" i="7"/>
  <c r="AC69" i="7"/>
  <c r="AJ37" i="7"/>
  <c r="AK37" i="7"/>
  <c r="I73" i="7"/>
  <c r="L73" i="7"/>
  <c r="AD69" i="7"/>
  <c r="AE69" i="7"/>
  <c r="T69" i="7"/>
  <c r="U69" i="7"/>
  <c r="V69" i="7"/>
  <c r="Q17" i="7"/>
  <c r="R17" i="7"/>
  <c r="S17" i="7"/>
  <c r="T17" i="7"/>
  <c r="U17" i="7"/>
  <c r="V17" i="7"/>
  <c r="AA21" i="7"/>
  <c r="AD21" i="7"/>
  <c r="AE21" i="7"/>
  <c r="H47" i="7"/>
  <c r="G47" i="7"/>
  <c r="J47" i="7"/>
  <c r="K47" i="7"/>
  <c r="I47" i="7"/>
  <c r="J25" i="7"/>
  <c r="AA16" i="7"/>
  <c r="AB16" i="7"/>
  <c r="AC16" i="7"/>
  <c r="AB37" i="7"/>
  <c r="AC37" i="7"/>
  <c r="P37" i="7"/>
  <c r="AD37" i="7"/>
  <c r="AE37" i="7"/>
  <c r="P65" i="7"/>
  <c r="W65" i="7"/>
  <c r="X65" i="7"/>
  <c r="Y65" i="7"/>
  <c r="Z65" i="7"/>
  <c r="AH37" i="7"/>
  <c r="AI37" i="7"/>
  <c r="AA87" i="7"/>
  <c r="I16" i="7"/>
  <c r="K16" i="7"/>
  <c r="J16" i="7"/>
  <c r="W17" i="7"/>
  <c r="X17" i="7"/>
  <c r="Y17" i="7"/>
  <c r="Q46" i="7"/>
  <c r="R46" i="7"/>
  <c r="S46" i="7"/>
  <c r="T46" i="7"/>
  <c r="U46" i="7"/>
  <c r="V46" i="7"/>
  <c r="H40" i="7"/>
  <c r="J40" i="7"/>
  <c r="K40" i="7"/>
  <c r="I40" i="7"/>
  <c r="L25" i="7"/>
  <c r="AJ16" i="7"/>
  <c r="AK16" i="7"/>
  <c r="AG16" i="7"/>
  <c r="J55" i="7"/>
  <c r="H55" i="7"/>
  <c r="I55" i="7"/>
  <c r="L55" i="7"/>
  <c r="G37" i="7"/>
  <c r="H37" i="7"/>
  <c r="AF35" i="7"/>
  <c r="P35" i="7"/>
  <c r="Z35" i="7"/>
  <c r="AG57" i="7"/>
  <c r="AJ57" i="7"/>
  <c r="AK57" i="7"/>
  <c r="K80" i="7"/>
  <c r="H80" i="7"/>
  <c r="I80" i="7"/>
  <c r="L80" i="7"/>
  <c r="G80" i="7"/>
  <c r="J80" i="7"/>
  <c r="AH20" i="7"/>
  <c r="AI20" i="7"/>
  <c r="AG20" i="7"/>
  <c r="AF21" i="7"/>
  <c r="P21" i="7"/>
  <c r="J54" i="7"/>
  <c r="G54" i="7"/>
  <c r="H54" i="7"/>
  <c r="L54" i="7"/>
  <c r="P42" i="7"/>
  <c r="Z42" i="7"/>
  <c r="AF53" i="7"/>
  <c r="P53" i="7"/>
  <c r="Z25" i="7"/>
  <c r="K85" i="7"/>
  <c r="J87" i="7"/>
  <c r="O65" i="7"/>
  <c r="Z83" i="7"/>
  <c r="H85" i="7"/>
  <c r="L87" i="7"/>
  <c r="AJ70" i="7"/>
  <c r="AK70" i="7"/>
  <c r="AH57" i="7"/>
  <c r="AI57" i="7"/>
  <c r="AD72" i="7"/>
  <c r="AE72" i="7"/>
  <c r="N82" i="7"/>
  <c r="I79" i="7"/>
  <c r="K83" i="7"/>
  <c r="J85" i="7"/>
  <c r="G64" i="7"/>
  <c r="P72" i="7"/>
  <c r="Z72" i="7"/>
  <c r="Z18" i="7"/>
  <c r="G79" i="7"/>
  <c r="H83" i="7"/>
  <c r="L85" i="7"/>
  <c r="AH72" i="7"/>
  <c r="AI72" i="7"/>
  <c r="N78" i="7"/>
  <c r="O68" i="7"/>
  <c r="I87" i="7"/>
  <c r="N74" i="7"/>
  <c r="T66" i="7"/>
  <c r="U66" i="7"/>
  <c r="V66" i="7"/>
  <c r="AD18" i="7"/>
  <c r="AE18" i="7"/>
  <c r="AB18" i="7"/>
  <c r="AC18" i="7"/>
  <c r="AA18" i="7"/>
  <c r="W35" i="7"/>
  <c r="X35" i="7"/>
  <c r="Y35" i="7"/>
  <c r="T35" i="7"/>
  <c r="U35" i="7"/>
  <c r="V35" i="7"/>
  <c r="Q35" i="7"/>
  <c r="R35" i="7"/>
  <c r="S35" i="7"/>
  <c r="AD25" i="7"/>
  <c r="AE25" i="7"/>
  <c r="AA25" i="7"/>
  <c r="AB25" i="7"/>
  <c r="AC25" i="7"/>
  <c r="AG35" i="7"/>
  <c r="AH35" i="7"/>
  <c r="AI35" i="7"/>
  <c r="AA58" i="7"/>
  <c r="AB58" i="7"/>
  <c r="AC58" i="7"/>
  <c r="AG77" i="7"/>
  <c r="AJ77" i="7"/>
  <c r="AK77" i="7"/>
  <c r="AA84" i="7"/>
  <c r="AB84" i="7"/>
  <c r="AC84" i="7"/>
  <c r="AD84" i="7"/>
  <c r="AE84" i="7"/>
  <c r="W23" i="7"/>
  <c r="X23" i="7"/>
  <c r="Y23" i="7"/>
  <c r="H68" i="7"/>
  <c r="G68" i="7"/>
  <c r="L68" i="7"/>
  <c r="I68" i="7"/>
  <c r="K68" i="7"/>
  <c r="J68" i="7"/>
  <c r="W72" i="7"/>
  <c r="X72" i="7"/>
  <c r="Y72" i="7"/>
  <c r="T72" i="7"/>
  <c r="U72" i="7"/>
  <c r="V72" i="7"/>
  <c r="Q72" i="7"/>
  <c r="R72" i="7"/>
  <c r="S72" i="7"/>
  <c r="Q53" i="7"/>
  <c r="R53" i="7"/>
  <c r="S53" i="7"/>
  <c r="T53" i="7"/>
  <c r="U53" i="7"/>
  <c r="V53" i="7"/>
  <c r="W53" i="7"/>
  <c r="X53" i="7"/>
  <c r="Y53" i="7"/>
  <c r="W21" i="7"/>
  <c r="X21" i="7"/>
  <c r="Y21" i="7"/>
  <c r="Q21" i="7"/>
  <c r="R21" i="7"/>
  <c r="S21" i="7"/>
  <c r="T21" i="7"/>
  <c r="U21" i="7"/>
  <c r="V21" i="7"/>
  <c r="Q37" i="7"/>
  <c r="R37" i="7"/>
  <c r="S37" i="7"/>
  <c r="T37" i="7"/>
  <c r="U37" i="7"/>
  <c r="V37" i="7"/>
  <c r="AH84" i="7"/>
  <c r="AI84" i="7"/>
  <c r="W81" i="7"/>
  <c r="X81" i="7"/>
  <c r="Y81" i="7"/>
  <c r="Q81" i="7"/>
  <c r="R81" i="7"/>
  <c r="S81" i="7"/>
  <c r="AA85" i="7"/>
  <c r="AB85" i="7"/>
  <c r="AC85" i="7"/>
  <c r="AJ84" i="7"/>
  <c r="AK84" i="7"/>
  <c r="P78" i="7"/>
  <c r="Q78" i="7"/>
  <c r="R78" i="7"/>
  <c r="S78" i="7"/>
  <c r="AB78" i="7"/>
  <c r="AC78" i="7"/>
  <c r="T78" i="7"/>
  <c r="U78" i="7"/>
  <c r="V78" i="7"/>
  <c r="AF78" i="7"/>
  <c r="AG78" i="7"/>
  <c r="Z78" i="7"/>
  <c r="AA78" i="7"/>
  <c r="AD78" i="7"/>
  <c r="AE78" i="7"/>
  <c r="AG53" i="7"/>
  <c r="AJ53" i="7"/>
  <c r="AK53" i="7"/>
  <c r="AH53" i="7"/>
  <c r="AI53" i="7"/>
  <c r="AH21" i="7"/>
  <c r="AI21" i="7"/>
  <c r="AJ21" i="7"/>
  <c r="AK21" i="7"/>
  <c r="AG21" i="7"/>
  <c r="W37" i="7"/>
  <c r="X37" i="7"/>
  <c r="Y37" i="7"/>
  <c r="AD58" i="7"/>
  <c r="AE58" i="7"/>
  <c r="AB77" i="7"/>
  <c r="AC77" i="7"/>
  <c r="AH43" i="7"/>
  <c r="AI43" i="7"/>
  <c r="AJ24" i="7"/>
  <c r="AK24" i="7"/>
  <c r="AB23" i="7"/>
  <c r="AC23" i="7"/>
  <c r="T65" i="7"/>
  <c r="U65" i="7"/>
  <c r="V65" i="7"/>
  <c r="Q65" i="7"/>
  <c r="R65" i="7"/>
  <c r="S65" i="7"/>
  <c r="AA42" i="7"/>
  <c r="AD42" i="7"/>
  <c r="AE42" i="7"/>
  <c r="AB42" i="7"/>
  <c r="AC42" i="7"/>
  <c r="AH77" i="7"/>
  <c r="AI77" i="7"/>
  <c r="W44" i="7"/>
  <c r="X44" i="7"/>
  <c r="Y44" i="7"/>
  <c r="W85" i="7"/>
  <c r="X85" i="7"/>
  <c r="Y85" i="7"/>
  <c r="AA64" i="7"/>
  <c r="AD64" i="7"/>
  <c r="AE64" i="7"/>
  <c r="W55" i="7"/>
  <c r="X55" i="7"/>
  <c r="Y55" i="7"/>
  <c r="W42" i="7"/>
  <c r="X42" i="7"/>
  <c r="Y42" i="7"/>
  <c r="Q42" i="7"/>
  <c r="R42" i="7"/>
  <c r="S42" i="7"/>
  <c r="T42" i="7"/>
  <c r="U42" i="7"/>
  <c r="V42" i="7"/>
  <c r="AA38" i="7"/>
  <c r="AB38" i="7"/>
  <c r="AC38" i="7"/>
  <c r="AD77" i="7"/>
  <c r="AE77" i="7"/>
  <c r="T44" i="7"/>
  <c r="U44" i="7"/>
  <c r="V44" i="7"/>
  <c r="AG81" i="7"/>
  <c r="AJ81" i="7"/>
  <c r="AK81" i="7"/>
  <c r="T85" i="7"/>
  <c r="U85" i="7"/>
  <c r="V85" i="7"/>
  <c r="I65" i="7"/>
  <c r="H65" i="7"/>
  <c r="K65" i="7"/>
  <c r="J65" i="7"/>
  <c r="L65" i="7"/>
  <c r="G65" i="7"/>
  <c r="AA35" i="7"/>
  <c r="AD35" i="7"/>
  <c r="AE35" i="7"/>
  <c r="AB35" i="7"/>
  <c r="AC35" i="7"/>
  <c r="AD38" i="7"/>
  <c r="AE38" i="7"/>
  <c r="W51" i="7"/>
  <c r="X51" i="7"/>
  <c r="Y51" i="7"/>
  <c r="Q51" i="7"/>
  <c r="R51" i="7"/>
  <c r="S51" i="7"/>
  <c r="T84" i="7"/>
  <c r="U84" i="7"/>
  <c r="V84" i="7"/>
  <c r="AJ85" i="7"/>
  <c r="AK85" i="7"/>
  <c r="AJ55" i="7"/>
  <c r="AK55" i="7"/>
  <c r="AD24" i="7"/>
  <c r="AE24" i="7"/>
  <c r="T23" i="7"/>
  <c r="U23" i="7"/>
  <c r="V23" i="7"/>
  <c r="AD75" i="7"/>
  <c r="AE75" i="7"/>
  <c r="AD74" i="7"/>
  <c r="AE74" i="7"/>
  <c r="AF74" i="7"/>
  <c r="AG74" i="7"/>
  <c r="P74" i="7"/>
  <c r="Q74" i="7"/>
  <c r="R74" i="7"/>
  <c r="S74" i="7"/>
  <c r="Z74" i="7"/>
  <c r="AA74" i="7"/>
  <c r="AB74" i="7"/>
  <c r="AC74" i="7"/>
  <c r="T74" i="7"/>
  <c r="U74" i="7"/>
  <c r="V74" i="7"/>
  <c r="AB72" i="7"/>
  <c r="AC72" i="7"/>
  <c r="AA72" i="7"/>
  <c r="Q58" i="7"/>
  <c r="R58" i="7"/>
  <c r="S58" i="7"/>
  <c r="W58" i="7"/>
  <c r="X58" i="7"/>
  <c r="Y58" i="7"/>
  <c r="T58" i="7"/>
  <c r="U58" i="7"/>
  <c r="V58" i="7"/>
  <c r="AG51" i="7"/>
  <c r="AJ51" i="7"/>
  <c r="AK51" i="7"/>
  <c r="AD83" i="7"/>
  <c r="AE83" i="7"/>
  <c r="AA83" i="7"/>
  <c r="AB83" i="7"/>
  <c r="AC83" i="7"/>
  <c r="AB64" i="7"/>
  <c r="AC64" i="7"/>
  <c r="AH51" i="7"/>
  <c r="AI51" i="7"/>
  <c r="AF82" i="7"/>
  <c r="AG82" i="7"/>
  <c r="Z82" i="7"/>
  <c r="AA82" i="7"/>
  <c r="P82" i="7"/>
  <c r="Q82" i="7"/>
  <c r="R82" i="7"/>
  <c r="S82" i="7"/>
  <c r="W82" i="7"/>
  <c r="X82" i="7"/>
  <c r="Y82" i="7"/>
  <c r="AJ35" i="7"/>
  <c r="AK35" i="7"/>
  <c r="AB65" i="7"/>
  <c r="AC65" i="7"/>
  <c r="AA65" i="7"/>
  <c r="AJ58" i="7"/>
  <c r="AK58" i="7"/>
  <c r="AH81" i="7"/>
  <c r="AI81" i="7"/>
  <c r="W84" i="7"/>
  <c r="X84" i="7"/>
  <c r="Y84" i="7"/>
  <c r="T55" i="7"/>
  <c r="U55" i="7"/>
  <c r="V55" i="7"/>
  <c r="AJ23" i="7"/>
  <c r="AK23" i="7"/>
  <c r="Q68" i="7"/>
  <c r="R68" i="7"/>
  <c r="S68" i="7"/>
  <c r="W68" i="7"/>
  <c r="X68" i="7"/>
  <c r="Y68" i="7"/>
  <c r="W75" i="7"/>
  <c r="X75" i="7"/>
  <c r="Y75" i="7"/>
  <c r="AH23" i="7"/>
  <c r="AI23" i="7"/>
  <c r="AD82" i="7"/>
  <c r="AE82" i="7"/>
  <c r="AH78" i="7"/>
  <c r="AI78" i="7"/>
  <c r="AJ82" i="7"/>
  <c r="AK82" i="7"/>
  <c r="AH82" i="7"/>
  <c r="AI82" i="7"/>
  <c r="AB82" i="7"/>
  <c r="AC82" i="7"/>
  <c r="AJ74" i="7"/>
  <c r="AK74" i="7"/>
  <c r="W78" i="7"/>
  <c r="X78" i="7"/>
  <c r="Y78" i="7"/>
  <c r="T82" i="7"/>
  <c r="U82" i="7"/>
  <c r="V82" i="7"/>
  <c r="AH74" i="7"/>
  <c r="AI74" i="7"/>
  <c r="AJ78" i="7"/>
  <c r="AK78" i="7"/>
  <c r="W74" i="7"/>
  <c r="X74" i="7"/>
  <c r="Y74" i="7"/>
</calcChain>
</file>

<file path=xl/sharedStrings.xml><?xml version="1.0" encoding="utf-8"?>
<sst xmlns="http://schemas.openxmlformats.org/spreadsheetml/2006/main" count="52" uniqueCount="22">
  <si>
    <t>Name</t>
  </si>
  <si>
    <t>Applicant Information</t>
  </si>
  <si>
    <t>Verbal Reasoning</t>
  </si>
  <si>
    <t>Quantitative Reasoning</t>
  </si>
  <si>
    <t xml:space="preserve">To save as a PDF, click the Office Button (top left corner), select "Save As" on the menu and select "PDF or XPS". </t>
  </si>
  <si>
    <t>A</t>
  </si>
  <si>
    <t>B</t>
  </si>
  <si>
    <t>The Confidence Interval indicates the score range within which the actual scores would likely fall two-thirds of the time.</t>
  </si>
  <si>
    <t>For more information on the Comparison Tool:</t>
  </si>
  <si>
    <t>www.ets.org/gre/comparison</t>
  </si>
  <si>
    <r>
      <t>Total Score</t>
    </r>
    <r>
      <rPr>
        <b/>
        <vertAlign val="superscript"/>
        <sz val="8"/>
        <color indexed="62"/>
        <rFont val="Verdana"/>
        <family val="2"/>
      </rPr>
      <t>A</t>
    </r>
  </si>
  <si>
    <r>
      <t>Confidence Interval</t>
    </r>
    <r>
      <rPr>
        <b/>
        <vertAlign val="superscript"/>
        <sz val="8"/>
        <color indexed="62"/>
        <rFont val="Verdana"/>
        <family val="2"/>
      </rPr>
      <t>B</t>
    </r>
  </si>
  <si>
    <r>
      <t>Verbal Score</t>
    </r>
    <r>
      <rPr>
        <b/>
        <vertAlign val="superscript"/>
        <sz val="8"/>
        <color indexed="62"/>
        <rFont val="Verdana"/>
        <family val="2"/>
      </rPr>
      <t>A</t>
    </r>
  </si>
  <si>
    <r>
      <t>Quantitative Score</t>
    </r>
    <r>
      <rPr>
        <b/>
        <vertAlign val="superscript"/>
        <sz val="8"/>
        <color indexed="62"/>
        <rFont val="Verdana"/>
        <family val="2"/>
      </rPr>
      <t>A</t>
    </r>
  </si>
  <si>
    <t>FAQ and Technical Guide</t>
  </si>
  <si>
    <t>* GMAT Verbal and Quantitative scores only provided when entering current GRE revised General Test scores (130-170).</t>
  </si>
  <si>
    <t xml:space="preserve">For the 130-170 scale, the predicted GMAT Total, Verbal and Quantitative scores are based on the empirical comparison of 472 test takers who took both tests.  For the 200-800 scale, the predicted GMAT Total score is based on the empirical comparison of 893 test takers who took both tests. </t>
  </si>
  <si>
    <r>
      <t>GRE</t>
    </r>
    <r>
      <rPr>
        <i/>
        <vertAlign val="superscript"/>
        <sz val="16"/>
        <color indexed="62"/>
        <rFont val="Verdana"/>
        <family val="2"/>
      </rPr>
      <t>®</t>
    </r>
    <r>
      <rPr>
        <i/>
        <sz val="16"/>
        <color indexed="62"/>
        <rFont val="Verdana"/>
        <family val="2"/>
      </rPr>
      <t xml:space="preserve"> </t>
    </r>
    <r>
      <rPr>
        <sz val="16"/>
        <color indexed="62"/>
        <rFont val="Verdana"/>
        <family val="2"/>
      </rPr>
      <t>Comparison Tool for Business Schools</t>
    </r>
  </si>
  <si>
    <r>
      <t>Predicted GMAT</t>
    </r>
    <r>
      <rPr>
        <b/>
        <vertAlign val="superscript"/>
        <sz val="9"/>
        <color indexed="62"/>
        <rFont val="Verdana"/>
        <family val="2"/>
      </rPr>
      <t>®</t>
    </r>
    <r>
      <rPr>
        <b/>
        <sz val="9"/>
        <color indexed="62"/>
        <rFont val="Verdana"/>
        <family val="2"/>
      </rPr>
      <t xml:space="preserve"> Scores*</t>
    </r>
  </si>
  <si>
    <r>
      <rPr>
        <b/>
        <i/>
        <sz val="9"/>
        <color indexed="62"/>
        <rFont val="Verdana"/>
        <family val="2"/>
      </rPr>
      <t>GRE</t>
    </r>
    <r>
      <rPr>
        <b/>
        <vertAlign val="superscript"/>
        <sz val="9"/>
        <color indexed="62"/>
        <rFont val="Verdana"/>
        <family val="2"/>
      </rPr>
      <t>®</t>
    </r>
    <r>
      <rPr>
        <b/>
        <sz val="9"/>
        <color indexed="62"/>
        <rFont val="Verdana"/>
        <family val="2"/>
      </rPr>
      <t xml:space="preserve"> Scores</t>
    </r>
  </si>
  <si>
    <t>Copyright © 2013 by Educational Testing Service. All rights reserved. ETS, the ETS logo, and GRE are registered trademarks of Educational Testing Service (ETS) in the United States and  other countries. GMAT is a registered trademark of the Graduate Management Admission Council, which neither sponsors nor endorses this comparison tool. 22047</t>
  </si>
  <si>
    <r>
      <t>GRE</t>
    </r>
    <r>
      <rPr>
        <i/>
        <vertAlign val="superscript"/>
        <sz val="16"/>
        <color indexed="62"/>
        <rFont val="Verdana"/>
        <family val="2"/>
      </rPr>
      <t xml:space="preserve">® </t>
    </r>
    <r>
      <rPr>
        <sz val="16"/>
        <color indexed="62"/>
        <rFont val="Verdana"/>
        <family val="2"/>
      </rPr>
      <t>Comparison Tool for Business Schools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</si>
</sst>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font>
    <font>
      <sz val="10"/>
      <name val="Arial"/>
      <family val="2"/>
    </font>
    <font>
      <sz val="8"/>
      <name val="Arial"/>
      <family val="2"/>
    </font>
    <font>
      <sz val="8"/>
      <color indexed="16"/>
      <name val="Arial"/>
      <family val="2"/>
    </font>
    <font>
      <b/>
      <sz val="10"/>
      <name val="Arial"/>
      <family val="2"/>
    </font>
    <font>
      <sz val="10"/>
      <name val="Verdana"/>
      <family val="2"/>
    </font>
    <font>
      <b/>
      <sz val="9"/>
      <name val="Verdana"/>
      <family val="2"/>
    </font>
    <font>
      <sz val="9"/>
      <name val="Verdana"/>
      <family val="2"/>
    </font>
    <font>
      <sz val="8"/>
      <name val="Verdana"/>
      <family val="2"/>
    </font>
    <font>
      <b/>
      <sz val="9"/>
      <color indexed="62"/>
      <name val="Verdana"/>
      <family val="2"/>
    </font>
    <font>
      <b/>
      <sz val="8"/>
      <name val="Verdana"/>
      <family val="2"/>
    </font>
    <font>
      <b/>
      <vertAlign val="superscript"/>
      <sz val="8"/>
      <color indexed="62"/>
      <name val="Verdana"/>
      <family val="2"/>
    </font>
    <font>
      <i/>
      <vertAlign val="superscript"/>
      <sz val="16"/>
      <color indexed="62"/>
      <name val="Verdana"/>
      <family val="2"/>
    </font>
    <font>
      <i/>
      <sz val="16"/>
      <color indexed="62"/>
      <name val="Verdana"/>
      <family val="2"/>
    </font>
    <font>
      <sz val="16"/>
      <color indexed="62"/>
      <name val="Verdana"/>
      <family val="2"/>
    </font>
    <font>
      <b/>
      <vertAlign val="superscript"/>
      <sz val="9"/>
      <color indexed="62"/>
      <name val="Verdana"/>
      <family val="2"/>
    </font>
    <font>
      <b/>
      <i/>
      <sz val="9"/>
      <color indexed="62"/>
      <name val="Verdana"/>
      <family val="2"/>
    </font>
    <font>
      <u/>
      <sz val="10"/>
      <color theme="10"/>
      <name val="Arial"/>
      <family val="2"/>
    </font>
    <font>
      <b/>
      <sz val="16"/>
      <color rgb="FF1A5F9E"/>
      <name val="Arial"/>
      <family val="2"/>
    </font>
    <font>
      <sz val="10"/>
      <color rgb="FF0070C0"/>
      <name val="Arial"/>
      <family val="2"/>
    </font>
    <font>
      <b/>
      <i/>
      <sz val="12"/>
      <color rgb="FF1A5F9E"/>
      <name val="Arial"/>
      <family val="2"/>
    </font>
    <font>
      <b/>
      <sz val="8"/>
      <color rgb="FF1E497C"/>
      <name val="Verdana"/>
      <family val="2"/>
    </font>
    <font>
      <sz val="10"/>
      <name val="Calibri"/>
      <family val="2"/>
      <scheme val="minor"/>
    </font>
    <font>
      <sz val="10"/>
      <color theme="1"/>
      <name val="Calibri"/>
      <family val="2"/>
      <scheme val="minor"/>
    </font>
    <font>
      <sz val="9"/>
      <color rgb="FF1E497C"/>
      <name val="Verdana"/>
      <family val="2"/>
    </font>
    <font>
      <b/>
      <sz val="9"/>
      <color rgb="FF1E497C"/>
      <name val="Verdana"/>
      <family val="2"/>
    </font>
    <font>
      <u/>
      <sz val="9"/>
      <color theme="10"/>
      <name val="Verdana"/>
      <family val="2"/>
    </font>
    <font>
      <b/>
      <i/>
      <sz val="16"/>
      <color rgb="FF1E497C"/>
      <name val="Verdana"/>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s>
  <cellStyleXfs count="3">
    <xf numFmtId="0" fontId="0" fillId="0" borderId="0"/>
    <xf numFmtId="0" fontId="17" fillId="0" borderId="0" applyNumberFormat="0" applyFill="0" applyBorder="0" applyAlignment="0" applyProtection="0">
      <alignment vertical="top"/>
      <protection locked="0"/>
    </xf>
    <xf numFmtId="0" fontId="1" fillId="0" borderId="0"/>
  </cellStyleXfs>
  <cellXfs count="65">
    <xf numFmtId="0" fontId="0" fillId="0" borderId="0" xfId="0"/>
    <xf numFmtId="0" fontId="0" fillId="2" borderId="0" xfId="0" applyFill="1" applyBorder="1" applyAlignment="1">
      <alignment vertical="center"/>
    </xf>
    <xf numFmtId="0" fontId="0" fillId="2" borderId="0" xfId="0" applyFill="1" applyBorder="1"/>
    <xf numFmtId="0" fontId="18" fillId="2" borderId="0" xfId="0" applyFont="1" applyFill="1" applyBorder="1" applyAlignment="1">
      <alignment vertical="center" wrapText="1"/>
    </xf>
    <xf numFmtId="0" fontId="19" fillId="2" borderId="0" xfId="0" applyFont="1" applyFill="1" applyBorder="1" applyAlignment="1">
      <alignment vertical="center"/>
    </xf>
    <xf numFmtId="0" fontId="19" fillId="2" borderId="0" xfId="0" applyFont="1" applyFill="1" applyBorder="1" applyAlignment="1">
      <alignment horizontal="center" vertical="center"/>
    </xf>
    <xf numFmtId="0" fontId="3" fillId="2" borderId="0" xfId="0"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5" fillId="2" borderId="0" xfId="0" applyFont="1" applyFill="1" applyBorder="1"/>
    <xf numFmtId="0" fontId="5" fillId="3" borderId="0" xfId="0" applyFont="1" applyFill="1" applyBorder="1"/>
    <xf numFmtId="0" fontId="5" fillId="3" borderId="0" xfId="0" applyFont="1" applyFill="1" applyBorder="1" applyAlignment="1">
      <alignment horizontal="center"/>
    </xf>
    <xf numFmtId="0" fontId="5" fillId="3" borderId="0" xfId="0" applyFont="1" applyFill="1" applyBorder="1" applyAlignment="1">
      <alignment horizontal="center" vertical="center"/>
    </xf>
    <xf numFmtId="0" fontId="8" fillId="3" borderId="0" xfId="0" applyFont="1" applyFill="1" applyBorder="1" applyAlignment="1">
      <alignment horizontal="right" vertical="center"/>
    </xf>
    <xf numFmtId="0" fontId="6" fillId="2" borderId="1" xfId="0" applyFont="1" applyFill="1" applyBorder="1" applyAlignment="1">
      <alignment horizontal="center" vertical="center"/>
    </xf>
    <xf numFmtId="0" fontId="7" fillId="2" borderId="1" xfId="0" applyFont="1" applyFill="1" applyBorder="1" applyAlignment="1" applyProtection="1">
      <alignment horizontal="center" vertical="center" wrapText="1"/>
      <protection locked="0"/>
    </xf>
    <xf numFmtId="0" fontId="6" fillId="3" borderId="2" xfId="0" applyFont="1" applyFill="1" applyBorder="1" applyAlignment="1"/>
    <xf numFmtId="0" fontId="10" fillId="3" borderId="1" xfId="0" applyFont="1" applyFill="1" applyBorder="1" applyAlignment="1">
      <alignment horizontal="center" vertical="center"/>
    </xf>
    <xf numFmtId="0" fontId="18" fillId="2" borderId="0" xfId="0" applyFont="1" applyFill="1" applyBorder="1" applyAlignment="1">
      <alignment horizontal="center" vertical="top" wrapText="1"/>
    </xf>
    <xf numFmtId="0" fontId="8" fillId="2" borderId="0" xfId="0" applyFont="1" applyFill="1" applyBorder="1" applyAlignment="1">
      <alignment horizontal="center" vertical="center" wrapText="1"/>
    </xf>
    <xf numFmtId="0" fontId="10" fillId="3" borderId="1" xfId="0" applyFont="1" applyFill="1" applyBorder="1" applyAlignment="1">
      <alignment horizontal="center" vertical="center"/>
    </xf>
    <xf numFmtId="0" fontId="6" fillId="3" borderId="0" xfId="0" applyFont="1" applyFill="1" applyBorder="1" applyAlignment="1"/>
    <xf numFmtId="1" fontId="7" fillId="2" borderId="1" xfId="0" applyNumberFormat="1" applyFont="1" applyFill="1" applyBorder="1" applyAlignment="1">
      <alignment horizontal="center" vertical="center"/>
    </xf>
    <xf numFmtId="0" fontId="7" fillId="2" borderId="3" xfId="0" applyFont="1" applyFill="1" applyBorder="1" applyAlignment="1" applyProtection="1">
      <alignment horizontal="center" vertical="center" wrapText="1"/>
      <protection locked="0"/>
    </xf>
    <xf numFmtId="0" fontId="6" fillId="2" borderId="3" xfId="0" applyFont="1" applyFill="1" applyBorder="1" applyAlignment="1">
      <alignment horizontal="center" vertical="center"/>
    </xf>
    <xf numFmtId="1" fontId="7" fillId="2" borderId="3" xfId="0" applyNumberFormat="1" applyFont="1" applyFill="1" applyBorder="1" applyAlignment="1">
      <alignment horizontal="center" vertical="center"/>
    </xf>
    <xf numFmtId="0" fontId="21" fillId="2" borderId="4" xfId="0" applyFont="1" applyFill="1" applyBorder="1" applyAlignment="1">
      <alignment horizontal="center" vertical="center" wrapText="1"/>
    </xf>
    <xf numFmtId="0" fontId="21" fillId="0" borderId="4" xfId="0" applyFont="1" applyBorder="1" applyAlignment="1">
      <alignment horizontal="center" vertical="center" wrapText="1" readingOrder="1"/>
    </xf>
    <xf numFmtId="0" fontId="22" fillId="0" borderId="0" xfId="2" applyFont="1" applyBorder="1" applyAlignment="1">
      <alignment horizontal="left"/>
    </xf>
    <xf numFmtId="0" fontId="23" fillId="0" borderId="0" xfId="0" applyFont="1" applyBorder="1" applyAlignment="1">
      <alignment horizontal="center"/>
    </xf>
    <xf numFmtId="0" fontId="22" fillId="0" borderId="0" xfId="2" applyFont="1" applyBorder="1" applyAlignment="1">
      <alignment horizontal="center"/>
    </xf>
    <xf numFmtId="0" fontId="0" fillId="2" borderId="0" xfId="0" applyNumberFormat="1" applyFill="1" applyBorder="1"/>
    <xf numFmtId="0" fontId="24" fillId="2" borderId="5" xfId="0" applyFont="1" applyFill="1" applyBorder="1" applyAlignment="1">
      <alignment horizontal="center" vertical="center"/>
    </xf>
    <xf numFmtId="0" fontId="24" fillId="2" borderId="6"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1" xfId="0" applyFont="1" applyFill="1" applyBorder="1" applyAlignment="1">
      <alignment horizontal="center" vertical="center"/>
    </xf>
    <xf numFmtId="0" fontId="8" fillId="2" borderId="0" xfId="0" applyNumberFormat="1" applyFont="1" applyFill="1" applyBorder="1" applyAlignment="1">
      <alignment horizontal="left" wrapText="1"/>
    </xf>
    <xf numFmtId="0" fontId="7" fillId="2" borderId="1" xfId="0" applyFont="1" applyFill="1" applyBorder="1" applyAlignment="1" applyProtection="1">
      <alignment horizontal="center" vertical="center"/>
      <protection locked="0"/>
    </xf>
    <xf numFmtId="0" fontId="8" fillId="2" borderId="15" xfId="0" applyFont="1" applyFill="1" applyBorder="1" applyAlignment="1">
      <alignment horizontal="right" vertical="top" wrapText="1"/>
    </xf>
    <xf numFmtId="0" fontId="7" fillId="2" borderId="7"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25" fillId="2" borderId="9"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4" xfId="0" applyFont="1" applyFill="1" applyBorder="1" applyAlignment="1">
      <alignment horizontal="center" vertical="center"/>
    </xf>
    <xf numFmtId="0" fontId="25" fillId="0" borderId="9" xfId="0" applyFont="1" applyBorder="1" applyAlignment="1">
      <alignment horizontal="center" vertical="center" wrapText="1" readingOrder="1"/>
    </xf>
    <xf numFmtId="0" fontId="25" fillId="0" borderId="10" xfId="0" applyFont="1" applyBorder="1" applyAlignment="1">
      <alignment horizontal="center" vertical="center" wrapText="1" readingOrder="1"/>
    </xf>
    <xf numFmtId="0" fontId="25" fillId="0" borderId="11" xfId="0" applyFont="1" applyBorder="1" applyAlignment="1">
      <alignment horizontal="center" vertical="center" wrapText="1" readingOrder="1"/>
    </xf>
    <xf numFmtId="0" fontId="21" fillId="2" borderId="9"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1" xfId="0" applyFont="1" applyFill="1" applyBorder="1" applyAlignment="1">
      <alignment horizontal="center" vertical="center"/>
    </xf>
    <xf numFmtId="0" fontId="24" fillId="2" borderId="0" xfId="0" applyFont="1" applyFill="1" applyBorder="1" applyAlignment="1">
      <alignment horizontal="center" vertical="center" wrapText="1"/>
    </xf>
    <xf numFmtId="0" fontId="8" fillId="2" borderId="15" xfId="0" applyNumberFormat="1" applyFont="1" applyFill="1" applyBorder="1" applyAlignment="1">
      <alignment horizontal="left" wrapText="1"/>
    </xf>
    <xf numFmtId="0" fontId="27" fillId="0" borderId="16" xfId="0" applyFont="1" applyBorder="1" applyAlignment="1">
      <alignment horizontal="center" vertical="center"/>
    </xf>
    <xf numFmtId="0" fontId="8" fillId="3" borderId="7"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8" xfId="0" applyFont="1" applyFill="1" applyBorder="1" applyAlignment="1">
      <alignment horizontal="left" vertical="center" wrapText="1"/>
    </xf>
    <xf numFmtId="0" fontId="26" fillId="2" borderId="0" xfId="1" applyFont="1" applyFill="1" applyBorder="1" applyAlignment="1" applyProtection="1">
      <alignment horizontal="center" vertical="center"/>
      <protection locked="0"/>
    </xf>
    <xf numFmtId="0" fontId="26" fillId="3" borderId="0" xfId="1" applyFont="1" applyFill="1" applyBorder="1" applyAlignment="1" applyProtection="1">
      <alignment horizontal="center" vertical="center"/>
      <protection locked="0"/>
    </xf>
    <xf numFmtId="0" fontId="18" fillId="2" borderId="0" xfId="0" applyFont="1" applyFill="1" applyBorder="1" applyAlignment="1">
      <alignment horizontal="center" vertical="top" wrapText="1"/>
    </xf>
    <xf numFmtId="0" fontId="7" fillId="2" borderId="12"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0" xfId="0" applyFont="1" applyFill="1" applyBorder="1" applyAlignment="1">
      <alignment horizontal="right" vertical="center"/>
    </xf>
  </cellXfs>
  <cellStyles count="3">
    <cellStyle name="Hyperlink" xfId="1" builtinId="8"/>
    <cellStyle name="Normal" xfId="0" builtinId="0"/>
    <cellStyle name="Normal_Sheet1" xfId="2"/>
  </cellStyles>
  <dxfs count="15">
    <dxf>
      <font>
        <color theme="0"/>
      </font>
    </dxf>
    <dxf>
      <font>
        <color theme="0"/>
      </font>
      <fill>
        <patternFill>
          <f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f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f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39</xdr:col>
      <xdr:colOff>9525</xdr:colOff>
      <xdr:row>10</xdr:row>
      <xdr:rowOff>419100</xdr:rowOff>
    </xdr:to>
    <xdr:pic>
      <xdr:nvPicPr>
        <xdr:cNvPr id="1041" name="Picture 5" descr="17302 GRE-arc.jpg">
          <a:extLst>
            <a:ext uri="{FF2B5EF4-FFF2-40B4-BE49-F238E27FC236}">
              <a16:creationId xmlns:a16="http://schemas.microsoft.com/office/drawing/2014/main" id="{B16BDA19-7441-42BB-949F-18489A18C8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39225" cy="145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7</xdr:row>
      <xdr:rowOff>123825</xdr:rowOff>
    </xdr:from>
    <xdr:ext cx="9048750" cy="695326"/>
    <xdr:sp macro="" textlink="">
      <xdr:nvSpPr>
        <xdr:cNvPr id="4" name="TextBox 3">
          <a:extLst>
            <a:ext uri="{FF2B5EF4-FFF2-40B4-BE49-F238E27FC236}">
              <a16:creationId xmlns:a16="http://schemas.microsoft.com/office/drawing/2014/main" id="{171D6792-9360-43EF-8D69-439D20D98955}"/>
            </a:ext>
          </a:extLst>
        </xdr:cNvPr>
        <xdr:cNvSpPr txBox="1"/>
      </xdr:nvSpPr>
      <xdr:spPr>
        <a:xfrm>
          <a:off x="0" y="800100"/>
          <a:ext cx="9048750" cy="6953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r>
            <a:rPr lang="en-US" sz="1600" b="1" i="1">
              <a:solidFill>
                <a:srgbClr val="1E497C"/>
              </a:solidFill>
              <a:latin typeface="Verdana" pitchFamily="34" charset="0"/>
              <a:ea typeface="Verdana" pitchFamily="34" charset="0"/>
              <a:cs typeface="Verdana" pitchFamily="34" charset="0"/>
            </a:rPr>
            <a:t>GRE</a:t>
          </a:r>
          <a:r>
            <a:rPr lang="en-US" sz="1600" b="0" i="1" baseline="30000">
              <a:solidFill>
                <a:srgbClr val="1E497C"/>
              </a:solidFill>
              <a:latin typeface="Verdana" pitchFamily="34" charset="0"/>
              <a:ea typeface="Verdana" pitchFamily="34" charset="0"/>
              <a:cs typeface="Verdana" pitchFamily="34" charset="0"/>
            </a:rPr>
            <a:t>®</a:t>
          </a:r>
          <a:r>
            <a:rPr lang="en-US" sz="1600" b="0" i="1">
              <a:solidFill>
                <a:srgbClr val="1E497C"/>
              </a:solidFill>
              <a:latin typeface="Verdana" pitchFamily="34" charset="0"/>
              <a:ea typeface="Verdana" pitchFamily="34" charset="0"/>
              <a:cs typeface="Verdana" pitchFamily="34" charset="0"/>
            </a:rPr>
            <a:t> </a:t>
          </a:r>
          <a:r>
            <a:rPr lang="en-US" sz="1600" b="0" i="0">
              <a:solidFill>
                <a:srgbClr val="1E497C"/>
              </a:solidFill>
              <a:latin typeface="Verdana" pitchFamily="34" charset="0"/>
              <a:ea typeface="Verdana" pitchFamily="34" charset="0"/>
              <a:cs typeface="Verdana" pitchFamily="34" charset="0"/>
            </a:rPr>
            <a:t>Comparison Tool for Business Schools</a:t>
          </a:r>
        </a:p>
        <a:p>
          <a:pPr algn="ctr"/>
          <a:r>
            <a:rPr lang="en-US" sz="900" b="0" i="0">
              <a:solidFill>
                <a:schemeClr val="tx2"/>
              </a:solidFill>
              <a:latin typeface="Verdana" pitchFamily="34" charset="0"/>
              <a:ea typeface="Verdana" pitchFamily="34" charset="0"/>
              <a:cs typeface="Verdana" pitchFamily="34" charset="0"/>
            </a:rPr>
            <a:t>Enter </a:t>
          </a:r>
          <a:r>
            <a:rPr lang="en-US" sz="900" b="0" i="1">
              <a:solidFill>
                <a:schemeClr val="tx2"/>
              </a:solidFill>
              <a:latin typeface="Verdana" pitchFamily="34" charset="0"/>
              <a:ea typeface="Verdana" pitchFamily="34" charset="0"/>
              <a:cs typeface="Verdana" pitchFamily="34" charset="0"/>
            </a:rPr>
            <a:t>GRE</a:t>
          </a:r>
          <a:r>
            <a:rPr lang="en-US" sz="1100" b="0" i="1" baseline="0">
              <a:solidFill>
                <a:schemeClr val="tx1"/>
              </a:solidFill>
              <a:latin typeface="+mn-lt"/>
              <a:ea typeface="+mn-ea"/>
              <a:cs typeface="+mn-cs"/>
            </a:rPr>
            <a:t>®</a:t>
          </a:r>
          <a:r>
            <a:rPr lang="en-US" sz="900" b="0" i="0">
              <a:solidFill>
                <a:schemeClr val="tx2"/>
              </a:solidFill>
              <a:latin typeface="Verdana" pitchFamily="34" charset="0"/>
              <a:ea typeface="Verdana" pitchFamily="34" charset="0"/>
              <a:cs typeface="Verdana" pitchFamily="34" charset="0"/>
            </a:rPr>
            <a:t> Verbal Reasoning and Quantitative Reasoning scores to calculate the predicted GMAT</a:t>
          </a:r>
          <a:r>
            <a:rPr lang="en-US" sz="1100" b="0" i="1" baseline="0">
              <a:solidFill>
                <a:schemeClr val="tx1"/>
              </a:solidFill>
              <a:latin typeface="+mn-lt"/>
              <a:ea typeface="+mn-ea"/>
              <a:cs typeface="+mn-cs"/>
            </a:rPr>
            <a:t>®</a:t>
          </a:r>
          <a:r>
            <a:rPr lang="en-US" sz="900" b="0" i="0">
              <a:solidFill>
                <a:schemeClr val="tx2"/>
              </a:solidFill>
              <a:latin typeface="Verdana" pitchFamily="34" charset="0"/>
              <a:ea typeface="Verdana" pitchFamily="34" charset="0"/>
              <a:cs typeface="Verdana" pitchFamily="34" charset="0"/>
            </a:rPr>
            <a:t> Total, Verbal and Quantitative scores.* </a:t>
          </a:r>
        </a:p>
        <a:p>
          <a:pPr algn="ctr"/>
          <a:r>
            <a:rPr lang="en-US" sz="900" b="0" i="0">
              <a:solidFill>
                <a:schemeClr val="tx2"/>
              </a:solidFill>
              <a:latin typeface="Verdana" pitchFamily="34" charset="0"/>
              <a:ea typeface="Verdana" pitchFamily="34" charset="0"/>
              <a:cs typeface="Verdana" pitchFamily="34" charset="0"/>
            </a:rPr>
            <a:t>Use either current GRE revised General Test scores (130-170 scale) or prior GRE General Test scores (200-800 scale).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ts.org/gre/comparison" TargetMode="External"/><Relationship Id="rId1" Type="http://schemas.openxmlformats.org/officeDocument/2006/relationships/hyperlink" Target="http://www.ets.org/s/gre/flash/bschool/comparison/17302/rsc/FAQ_and_Technical_Guide.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A5F9E"/>
  </sheetPr>
  <dimension ref="A1:CC112"/>
  <sheetViews>
    <sheetView showGridLines="0" showRowColHeaders="0" tabSelected="1" topLeftCell="B1" zoomScaleNormal="100" zoomScaleSheetLayoutView="100" workbookViewId="0">
      <selection activeCell="F14" sqref="F14"/>
    </sheetView>
  </sheetViews>
  <sheetFormatPr defaultColWidth="10.28515625" defaultRowHeight="12.75" x14ac:dyDescent="0.2"/>
  <cols>
    <col min="1" max="1" width="3.28515625" style="2" hidden="1" customWidth="1"/>
    <col min="2" max="2" width="3.140625" style="2" customWidth="1"/>
    <col min="3" max="3" width="26.7109375" style="2" customWidth="1"/>
    <col min="4" max="4" width="7.28515625" style="2" customWidth="1"/>
    <col min="5" max="12" width="12.28515625" style="2" customWidth="1"/>
    <col min="13" max="15" width="11.140625" style="2" hidden="1" customWidth="1"/>
    <col min="16" max="39" width="10.28515625" style="2" hidden="1" customWidth="1"/>
    <col min="40" max="40" width="10.28515625" style="2" customWidth="1"/>
    <col min="41" max="16384" width="10.28515625" style="2"/>
  </cols>
  <sheetData>
    <row r="1" spans="1:54" ht="6" customHeight="1" x14ac:dyDescent="0.2"/>
    <row r="2" spans="1:54" ht="3" customHeight="1" x14ac:dyDescent="0.2"/>
    <row r="3" spans="1:54" ht="9" customHeight="1" x14ac:dyDescent="0.2"/>
    <row r="4" spans="1:54" x14ac:dyDescent="0.2">
      <c r="AQ4" s="53"/>
      <c r="AR4" s="53"/>
      <c r="AS4" s="53"/>
      <c r="AT4" s="53"/>
      <c r="AU4" s="53"/>
      <c r="AV4" s="53"/>
      <c r="AW4" s="53"/>
      <c r="AX4" s="53"/>
      <c r="AY4" s="53"/>
      <c r="AZ4" s="53"/>
      <c r="BA4" s="53"/>
      <c r="BB4" s="53"/>
    </row>
    <row r="5" spans="1:54" ht="12" customHeight="1" x14ac:dyDescent="0.2"/>
    <row r="6" spans="1:54" ht="10.5" customHeight="1" x14ac:dyDescent="0.2"/>
    <row r="7" spans="1:54" ht="8.25" hidden="1" customHeight="1" x14ac:dyDescent="0.2"/>
    <row r="8" spans="1:54" ht="15.75" customHeight="1" x14ac:dyDescent="0.2">
      <c r="C8" s="61"/>
      <c r="D8" s="61"/>
      <c r="E8" s="61"/>
      <c r="F8" s="61"/>
      <c r="G8" s="61"/>
      <c r="H8" s="61"/>
      <c r="I8" s="19"/>
      <c r="J8" s="19"/>
      <c r="K8" s="19"/>
      <c r="L8" s="19"/>
      <c r="N8" s="32"/>
      <c r="P8" s="3"/>
    </row>
    <row r="9" spans="1:54" ht="6.75" customHeight="1" x14ac:dyDescent="0.2">
      <c r="C9" s="61"/>
      <c r="D9" s="61"/>
      <c r="E9" s="61"/>
      <c r="F9" s="61"/>
      <c r="G9" s="61"/>
      <c r="H9" s="61"/>
      <c r="I9" s="19"/>
      <c r="J9" s="19"/>
      <c r="K9" s="19"/>
      <c r="L9" s="19"/>
      <c r="P9" s="9"/>
      <c r="Q9" s="7"/>
    </row>
    <row r="10" spans="1:54" ht="6" customHeight="1" x14ac:dyDescent="0.2">
      <c r="C10" s="9"/>
      <c r="D10" s="9"/>
      <c r="E10" s="9"/>
      <c r="F10" s="9"/>
      <c r="G10" s="9"/>
      <c r="H10" s="9"/>
      <c r="I10" s="9"/>
      <c r="J10" s="9"/>
      <c r="K10" s="9"/>
      <c r="L10" s="9"/>
      <c r="P10" s="9"/>
      <c r="Q10" s="8"/>
    </row>
    <row r="11" spans="1:54" ht="37.5" customHeight="1" thickBot="1" x14ac:dyDescent="0.25">
      <c r="A11" s="53"/>
      <c r="B11" s="53"/>
      <c r="C11" s="53"/>
      <c r="D11" s="53"/>
      <c r="E11" s="53"/>
      <c r="F11" s="53"/>
      <c r="G11" s="53"/>
      <c r="H11" s="53"/>
      <c r="I11" s="53"/>
      <c r="J11" s="53"/>
      <c r="K11" s="53"/>
      <c r="L11" s="53"/>
    </row>
    <row r="12" spans="1:54" ht="22.5" customHeight="1" thickBot="1" x14ac:dyDescent="0.25">
      <c r="A12" s="10"/>
      <c r="B12" s="43" t="s">
        <v>1</v>
      </c>
      <c r="C12" s="44"/>
      <c r="D12" s="45"/>
      <c r="E12" s="46" t="s">
        <v>19</v>
      </c>
      <c r="F12" s="46"/>
      <c r="G12" s="47" t="s">
        <v>18</v>
      </c>
      <c r="H12" s="48"/>
      <c r="I12" s="48"/>
      <c r="J12" s="48"/>
      <c r="K12" s="48"/>
      <c r="L12" s="49"/>
      <c r="P12" s="29"/>
      <c r="Q12" s="30"/>
      <c r="R12" s="30"/>
      <c r="S12" s="30"/>
      <c r="T12" s="30"/>
      <c r="U12" s="30"/>
      <c r="V12" s="30"/>
      <c r="AM12" s="2">
        <v>130</v>
      </c>
    </row>
    <row r="13" spans="1:54" s="1" customFormat="1" ht="31.5" customHeight="1" thickBot="1" x14ac:dyDescent="0.25">
      <c r="A13" s="10"/>
      <c r="B13" s="50" t="s">
        <v>0</v>
      </c>
      <c r="C13" s="51"/>
      <c r="D13" s="52"/>
      <c r="E13" s="27" t="s">
        <v>2</v>
      </c>
      <c r="F13" s="27" t="s">
        <v>3</v>
      </c>
      <c r="G13" s="28" t="s">
        <v>10</v>
      </c>
      <c r="H13" s="28" t="s">
        <v>11</v>
      </c>
      <c r="I13" s="28" t="s">
        <v>12</v>
      </c>
      <c r="J13" s="28" t="s">
        <v>11</v>
      </c>
      <c r="K13" s="28" t="s">
        <v>13</v>
      </c>
      <c r="L13" s="28" t="s">
        <v>11</v>
      </c>
      <c r="M13" s="2"/>
      <c r="N13" s="2"/>
      <c r="O13" s="2"/>
      <c r="P13" s="29"/>
      <c r="Q13" s="31"/>
      <c r="R13" s="31"/>
      <c r="S13" s="31"/>
      <c r="T13" s="31"/>
      <c r="U13" s="31"/>
      <c r="V13" s="29"/>
      <c r="W13" s="2"/>
      <c r="X13" s="2"/>
      <c r="Y13" s="2"/>
      <c r="Z13" s="2"/>
      <c r="AA13" s="2"/>
      <c r="AB13" s="2"/>
      <c r="AC13" s="2"/>
      <c r="AD13" s="2"/>
      <c r="AE13" s="2"/>
      <c r="AF13" s="2"/>
      <c r="AG13" s="2"/>
      <c r="AH13" s="2"/>
      <c r="AI13" s="2"/>
      <c r="AJ13" s="2"/>
      <c r="AK13" s="2"/>
      <c r="AM13" s="1">
        <v>131</v>
      </c>
    </row>
    <row r="14" spans="1:54" s="1" customFormat="1" ht="17.25" customHeight="1" x14ac:dyDescent="0.2">
      <c r="B14" s="33">
        <v>1</v>
      </c>
      <c r="C14" s="62"/>
      <c r="D14" s="63"/>
      <c r="E14" s="24"/>
      <c r="F14" s="24"/>
      <c r="G14" s="25">
        <f>IF(O14&gt;0,S14,0)</f>
        <v>0</v>
      </c>
      <c r="H14" s="26" t="str">
        <f>IF(O14&gt;0,CONCATENATE(V14," - ",Y14),"0-0")</f>
        <v>0-0</v>
      </c>
      <c r="I14" s="25">
        <f>IF(O14=2,AA14,0)</f>
        <v>0</v>
      </c>
      <c r="J14" s="26" t="str">
        <f>IF(O14=2,CONCATENATE(AC14," - ",AE14),"")</f>
        <v/>
      </c>
      <c r="K14" s="25">
        <f>IF(O14=2,AG14,0)</f>
        <v>0</v>
      </c>
      <c r="L14" s="26" t="str">
        <f>IF(O14=2,CONCATENATE(AI14," - ",AK14),"")</f>
        <v/>
      </c>
      <c r="M14" s="1">
        <f>SUM(E14+F14)</f>
        <v>0</v>
      </c>
      <c r="N14" s="1">
        <f>IF(M14&gt;390,1,2)</f>
        <v>2</v>
      </c>
      <c r="O14" s="1">
        <f>IF(M14&gt;1,N14,0)</f>
        <v>0</v>
      </c>
      <c r="P14" s="5">
        <f>IF(N14 = 1,(-82.26582233996+(E14*0.4715425494857)+(F14*0.6228061512395)),(-2080.74559330863 + (E14*6.38369593312407) + (F14*10.6230921641945)))</f>
        <v>-2080.7455933086299</v>
      </c>
      <c r="Q14" s="5">
        <f>TRUNC((P14+5)/10)*10</f>
        <v>-2070</v>
      </c>
      <c r="R14" s="4">
        <f>IF(Q14&lt;200,200,Q14)</f>
        <v>200</v>
      </c>
      <c r="S14" s="4">
        <f>IF(R14&gt;800,800,R14)</f>
        <v>200</v>
      </c>
      <c r="T14" s="4">
        <f>IF(N14=1,(P14-65.99117262768),(P14-54.8027294209813))</f>
        <v>-2135.5483227296113</v>
      </c>
      <c r="U14" s="5">
        <f>TRUNC((T14+5)/10)*10</f>
        <v>-2130</v>
      </c>
      <c r="V14" s="4">
        <f>IF(U14&lt;200,200,U14)</f>
        <v>200</v>
      </c>
      <c r="W14" s="4">
        <f>IF(N14=1,(P14+65.99117262768),(P14+54.8027294209813))</f>
        <v>-2025.9428638876486</v>
      </c>
      <c r="X14" s="5">
        <f>IF(W14&lt;200,200,(TRUNC((W14+5)/10)*10))</f>
        <v>200</v>
      </c>
      <c r="Y14" s="4">
        <f>IF(X14&gt;800,800,X14)</f>
        <v>200</v>
      </c>
      <c r="Z14" s="4">
        <f>IF(N14 = 2,(-109.493972390779 + (E14*0.911896551285247)),-1)</f>
        <v>-109.49397239077901</v>
      </c>
      <c r="AA14" s="4">
        <f>IF(Z14&gt;0,(ROUND(Z14,0)),0)</f>
        <v>0</v>
      </c>
      <c r="AB14" s="4">
        <f>IF(N14 = 2,(Z14-5.93121990114654),-1)</f>
        <v>-115.42519229192554</v>
      </c>
      <c r="AC14" s="4">
        <f t="shared" ref="AC14:AC25" si="0">IF(AB14&gt;0,(ROUND(AB14,0)),0)</f>
        <v>0</v>
      </c>
      <c r="AD14" s="4">
        <f>IF(N14 = 2,(Z14+5.93121990114654),-1)</f>
        <v>-103.56275248963247</v>
      </c>
      <c r="AE14" s="4">
        <f>IF(AD14&lt;60,(ROUND(AD14,0)),60)</f>
        <v>-104</v>
      </c>
      <c r="AF14" s="4">
        <f>IF(N14 = 2,(-158.418743409747 + (F14*1.24338698204798)),-1)</f>
        <v>-158.41874340974701</v>
      </c>
      <c r="AG14" s="4">
        <f>IF(AF14&gt;0,(ROUND(AF14,0)),0)</f>
        <v>0</v>
      </c>
      <c r="AH14" s="4">
        <f>IF(N14 = 2,(AF14-5.72564169844263),-1)</f>
        <v>-164.14438510818965</v>
      </c>
      <c r="AI14" s="4">
        <f t="shared" ref="AI14:AI25" si="1">IF(AH14&gt;0,(ROUND(AH14,0)),0)</f>
        <v>0</v>
      </c>
      <c r="AJ14" s="4">
        <f>IF(N14 = 2,(AF14+5.72564169844263),-1)</f>
        <v>-152.69310171130437</v>
      </c>
      <c r="AK14" s="4">
        <f>IF(AJ14&lt;60,(ROUND(AJ14,0)),60)</f>
        <v>-153</v>
      </c>
      <c r="AM14" s="1">
        <v>132</v>
      </c>
    </row>
    <row r="15" spans="1:54" s="1" customFormat="1" ht="17.25" customHeight="1" x14ac:dyDescent="0.2">
      <c r="B15" s="34">
        <v>2</v>
      </c>
      <c r="C15" s="40"/>
      <c r="D15" s="41"/>
      <c r="E15" s="16"/>
      <c r="F15" s="16"/>
      <c r="G15" s="15">
        <f t="shared" ref="G15:G25" si="2">IF(O15&gt;0,S15,0)</f>
        <v>0</v>
      </c>
      <c r="H15" s="23" t="str">
        <f t="shared" ref="H15:H25" si="3">IF(O15&gt;0,CONCATENATE(V15," - ",Y15),"0-0")</f>
        <v>0-0</v>
      </c>
      <c r="I15" s="15">
        <f t="shared" ref="I15:I25" si="4">IF(O15=2,AA15,0)</f>
        <v>0</v>
      </c>
      <c r="J15" s="23" t="str">
        <f>IF(O15=2,CONCATENATE(AC15," - ",AE15),"")</f>
        <v/>
      </c>
      <c r="K15" s="15">
        <f t="shared" ref="K15:K25" si="5">IF(O15=2,AG15,0)</f>
        <v>0</v>
      </c>
      <c r="L15" s="23" t="str">
        <f t="shared" ref="L15:L25" si="6">IF(O15=2,CONCATENATE(AI15," - ",AK15),"")</f>
        <v/>
      </c>
      <c r="M15" s="1">
        <f t="shared" ref="M15:M25" si="7">SUM(E15+F15)</f>
        <v>0</v>
      </c>
      <c r="N15" s="1">
        <f t="shared" ref="N15:N25" si="8">IF(M15&gt;390,1,2)</f>
        <v>2</v>
      </c>
      <c r="O15" s="1">
        <f t="shared" ref="O15:O25" si="9">IF(M15&gt;1,N15,0)</f>
        <v>0</v>
      </c>
      <c r="P15" s="5">
        <f t="shared" ref="P15:P25" si="10">IF(N15 = 1,(-82.26582233996+(E15*0.4715425494857)+(F15*0.6228061512395)),(-2080.74559330863 + (E15*6.38369593312407) + (F15*10.6230921641945)))</f>
        <v>-2080.7455933086299</v>
      </c>
      <c r="Q15" s="5">
        <f t="shared" ref="Q15:Q25" si="11">TRUNC((P15+5)/10)*10</f>
        <v>-2070</v>
      </c>
      <c r="R15" s="4">
        <f t="shared" ref="R15:R25" si="12">IF(Q15&lt;200,200,Q15)</f>
        <v>200</v>
      </c>
      <c r="S15" s="4">
        <f t="shared" ref="S15:S25" si="13">IF(R15&gt;800,800,R15)</f>
        <v>200</v>
      </c>
      <c r="T15" s="4">
        <f t="shared" ref="T15:T25" si="14">IF(N15=1,(P15-65.99117262768),(P15-54.8027294209813))</f>
        <v>-2135.5483227296113</v>
      </c>
      <c r="U15" s="5">
        <f t="shared" ref="U15:U25" si="15">TRUNC((T15+5)/10)*10</f>
        <v>-2130</v>
      </c>
      <c r="V15" s="4">
        <f t="shared" ref="V15:V25" si="16">IF(U15&lt;200,200,U15)</f>
        <v>200</v>
      </c>
      <c r="W15" s="4">
        <f t="shared" ref="W15:W25" si="17">IF(N15=1,(P15+65.99117262768),(P15+54.8027294209813))</f>
        <v>-2025.9428638876486</v>
      </c>
      <c r="X15" s="5">
        <f>IF(W15&lt;200,200,(TRUNC((W15+5)/10)*10))</f>
        <v>200</v>
      </c>
      <c r="Y15" s="4">
        <f t="shared" ref="Y15:Y25" si="18">IF(X15&gt;800,800,X15)</f>
        <v>200</v>
      </c>
      <c r="Z15" s="4">
        <f t="shared" ref="Z15:Z25" si="19">IF(N15 = 2,(-109.493972390779 + (E15*0.911896551285247)),-1)</f>
        <v>-109.49397239077901</v>
      </c>
      <c r="AA15" s="4">
        <f t="shared" ref="AA15:AA25" si="20">IF(Z15&gt;0,(ROUND(Z15,0)),0)</f>
        <v>0</v>
      </c>
      <c r="AB15" s="4">
        <f t="shared" ref="AB15:AB25" si="21">IF(N15 = 2,(Z15-5.93121990114654),-1)</f>
        <v>-115.42519229192554</v>
      </c>
      <c r="AC15" s="4">
        <f t="shared" si="0"/>
        <v>0</v>
      </c>
      <c r="AD15" s="4">
        <f t="shared" ref="AD15:AD25" si="22">IF(N15 = 2,(Z15+5.93121990114654),-1)</f>
        <v>-103.56275248963247</v>
      </c>
      <c r="AE15" s="4">
        <f t="shared" ref="AE15:AE25" si="23">IF(AD15&lt;60,(ROUND(AD15,0)),60)</f>
        <v>-104</v>
      </c>
      <c r="AF15" s="4">
        <f t="shared" ref="AF15:AF25" si="24">IF(N15 = 2,(-158.418743409747 + (F15*1.24338698204798)),-1)</f>
        <v>-158.41874340974701</v>
      </c>
      <c r="AG15" s="4">
        <f t="shared" ref="AG15:AG25" si="25">IF(AF15&gt;0,(ROUND(AF15,0)),0)</f>
        <v>0</v>
      </c>
      <c r="AH15" s="4">
        <f t="shared" ref="AH15:AH25" si="26">IF(N15 = 2,(AF15-5.72564169844263),-1)</f>
        <v>-164.14438510818965</v>
      </c>
      <c r="AI15" s="4">
        <f t="shared" si="1"/>
        <v>0</v>
      </c>
      <c r="AJ15" s="4">
        <f t="shared" ref="AJ15:AJ25" si="27">IF(N15 = 2,(AF15+5.72564169844263),-1)</f>
        <v>-152.69310171130437</v>
      </c>
      <c r="AK15" s="4">
        <f t="shared" ref="AK15:AK25" si="28">IF(AJ15&lt;60,(ROUND(AJ15,0)),60)</f>
        <v>-153</v>
      </c>
      <c r="AM15" s="1">
        <v>133</v>
      </c>
    </row>
    <row r="16" spans="1:54" s="1" customFormat="1" ht="17.25" customHeight="1" x14ac:dyDescent="0.2">
      <c r="B16" s="34">
        <v>3</v>
      </c>
      <c r="C16" s="40"/>
      <c r="D16" s="41"/>
      <c r="E16" s="16"/>
      <c r="F16" s="16"/>
      <c r="G16" s="15">
        <f t="shared" si="2"/>
        <v>0</v>
      </c>
      <c r="H16" s="23" t="str">
        <f t="shared" si="3"/>
        <v>0-0</v>
      </c>
      <c r="I16" s="15">
        <f t="shared" si="4"/>
        <v>0</v>
      </c>
      <c r="J16" s="23" t="str">
        <f t="shared" ref="J16:J25" si="29">IF(O16=2,CONCATENATE(AC16," - ",AE16),"")</f>
        <v/>
      </c>
      <c r="K16" s="15">
        <f t="shared" si="5"/>
        <v>0</v>
      </c>
      <c r="L16" s="23" t="str">
        <f t="shared" si="6"/>
        <v/>
      </c>
      <c r="M16" s="1">
        <f t="shared" si="7"/>
        <v>0</v>
      </c>
      <c r="N16" s="1">
        <f t="shared" si="8"/>
        <v>2</v>
      </c>
      <c r="O16" s="1">
        <f t="shared" si="9"/>
        <v>0</v>
      </c>
      <c r="P16" s="5">
        <f t="shared" si="10"/>
        <v>-2080.7455933086299</v>
      </c>
      <c r="Q16" s="5">
        <f t="shared" si="11"/>
        <v>-2070</v>
      </c>
      <c r="R16" s="4">
        <f t="shared" si="12"/>
        <v>200</v>
      </c>
      <c r="S16" s="4">
        <f t="shared" si="13"/>
        <v>200</v>
      </c>
      <c r="T16" s="4">
        <f t="shared" si="14"/>
        <v>-2135.5483227296113</v>
      </c>
      <c r="U16" s="5">
        <f t="shared" si="15"/>
        <v>-2130</v>
      </c>
      <c r="V16" s="4">
        <f t="shared" si="16"/>
        <v>200</v>
      </c>
      <c r="W16" s="4">
        <f t="shared" si="17"/>
        <v>-2025.9428638876486</v>
      </c>
      <c r="X16" s="5">
        <f>IF(W16&lt;200,200,(TRUNC((W16+5)/10)*10))</f>
        <v>200</v>
      </c>
      <c r="Y16" s="4">
        <f t="shared" si="18"/>
        <v>200</v>
      </c>
      <c r="Z16" s="4">
        <f t="shared" si="19"/>
        <v>-109.49397239077901</v>
      </c>
      <c r="AA16" s="4">
        <f t="shared" si="20"/>
        <v>0</v>
      </c>
      <c r="AB16" s="4">
        <f t="shared" si="21"/>
        <v>-115.42519229192554</v>
      </c>
      <c r="AC16" s="4">
        <f t="shared" si="0"/>
        <v>0</v>
      </c>
      <c r="AD16" s="4">
        <f t="shared" si="22"/>
        <v>-103.56275248963247</v>
      </c>
      <c r="AE16" s="4">
        <f t="shared" si="23"/>
        <v>-104</v>
      </c>
      <c r="AF16" s="4">
        <f t="shared" si="24"/>
        <v>-158.41874340974701</v>
      </c>
      <c r="AG16" s="4">
        <f t="shared" si="25"/>
        <v>0</v>
      </c>
      <c r="AH16" s="4">
        <f t="shared" si="26"/>
        <v>-164.14438510818965</v>
      </c>
      <c r="AI16" s="4">
        <f t="shared" si="1"/>
        <v>0</v>
      </c>
      <c r="AJ16" s="4">
        <f t="shared" si="27"/>
        <v>-152.69310171130437</v>
      </c>
      <c r="AK16" s="4">
        <f t="shared" si="28"/>
        <v>-153</v>
      </c>
      <c r="AM16" s="1">
        <v>134</v>
      </c>
    </row>
    <row r="17" spans="1:39" s="1" customFormat="1" ht="17.25" customHeight="1" x14ac:dyDescent="0.2">
      <c r="B17" s="34">
        <v>4</v>
      </c>
      <c r="C17" s="40"/>
      <c r="D17" s="41"/>
      <c r="E17" s="16"/>
      <c r="F17" s="16"/>
      <c r="G17" s="15">
        <f t="shared" si="2"/>
        <v>0</v>
      </c>
      <c r="H17" s="23" t="str">
        <f t="shared" si="3"/>
        <v>0-0</v>
      </c>
      <c r="I17" s="15">
        <f t="shared" si="4"/>
        <v>0</v>
      </c>
      <c r="J17" s="23" t="str">
        <f t="shared" si="29"/>
        <v/>
      </c>
      <c r="K17" s="15">
        <f t="shared" si="5"/>
        <v>0</v>
      </c>
      <c r="L17" s="23" t="str">
        <f t="shared" si="6"/>
        <v/>
      </c>
      <c r="M17" s="1">
        <f t="shared" si="7"/>
        <v>0</v>
      </c>
      <c r="N17" s="1">
        <f t="shared" si="8"/>
        <v>2</v>
      </c>
      <c r="O17" s="1">
        <f t="shared" si="9"/>
        <v>0</v>
      </c>
      <c r="P17" s="5">
        <f t="shared" si="10"/>
        <v>-2080.7455933086299</v>
      </c>
      <c r="Q17" s="5">
        <f t="shared" si="11"/>
        <v>-2070</v>
      </c>
      <c r="R17" s="4">
        <f t="shared" si="12"/>
        <v>200</v>
      </c>
      <c r="S17" s="4">
        <f t="shared" si="13"/>
        <v>200</v>
      </c>
      <c r="T17" s="4">
        <f t="shared" si="14"/>
        <v>-2135.5483227296113</v>
      </c>
      <c r="U17" s="5">
        <f t="shared" si="15"/>
        <v>-2130</v>
      </c>
      <c r="V17" s="4">
        <f t="shared" si="16"/>
        <v>200</v>
      </c>
      <c r="W17" s="4">
        <f t="shared" si="17"/>
        <v>-2025.9428638876486</v>
      </c>
      <c r="X17" s="5">
        <f t="shared" ref="X17:X25" si="30">IF(W17&lt;200,200,(TRUNC((W17+5)/10)*10))</f>
        <v>200</v>
      </c>
      <c r="Y17" s="4">
        <f t="shared" si="18"/>
        <v>200</v>
      </c>
      <c r="Z17" s="4">
        <f t="shared" si="19"/>
        <v>-109.49397239077901</v>
      </c>
      <c r="AA17" s="4">
        <f t="shared" si="20"/>
        <v>0</v>
      </c>
      <c r="AB17" s="4">
        <f t="shared" si="21"/>
        <v>-115.42519229192554</v>
      </c>
      <c r="AC17" s="4">
        <f t="shared" si="0"/>
        <v>0</v>
      </c>
      <c r="AD17" s="4">
        <f t="shared" si="22"/>
        <v>-103.56275248963247</v>
      </c>
      <c r="AE17" s="4">
        <f t="shared" si="23"/>
        <v>-104</v>
      </c>
      <c r="AF17" s="4">
        <f t="shared" si="24"/>
        <v>-158.41874340974701</v>
      </c>
      <c r="AG17" s="4">
        <f t="shared" si="25"/>
        <v>0</v>
      </c>
      <c r="AH17" s="4">
        <f t="shared" si="26"/>
        <v>-164.14438510818965</v>
      </c>
      <c r="AI17" s="4">
        <f t="shared" si="1"/>
        <v>0</v>
      </c>
      <c r="AJ17" s="4">
        <f t="shared" si="27"/>
        <v>-152.69310171130437</v>
      </c>
      <c r="AK17" s="4">
        <f t="shared" si="28"/>
        <v>-153</v>
      </c>
      <c r="AM17" s="1">
        <v>135</v>
      </c>
    </row>
    <row r="18" spans="1:39" s="1" customFormat="1" ht="17.25" customHeight="1" x14ac:dyDescent="0.2">
      <c r="B18" s="34">
        <v>5</v>
      </c>
      <c r="C18" s="40"/>
      <c r="D18" s="41"/>
      <c r="E18" s="16"/>
      <c r="F18" s="16"/>
      <c r="G18" s="15">
        <f t="shared" si="2"/>
        <v>0</v>
      </c>
      <c r="H18" s="23" t="str">
        <f t="shared" si="3"/>
        <v>0-0</v>
      </c>
      <c r="I18" s="15">
        <f t="shared" si="4"/>
        <v>0</v>
      </c>
      <c r="J18" s="23" t="str">
        <f t="shared" si="29"/>
        <v/>
      </c>
      <c r="K18" s="15">
        <f t="shared" si="5"/>
        <v>0</v>
      </c>
      <c r="L18" s="23" t="str">
        <f t="shared" si="6"/>
        <v/>
      </c>
      <c r="M18" s="1">
        <f t="shared" si="7"/>
        <v>0</v>
      </c>
      <c r="N18" s="1">
        <f t="shared" si="8"/>
        <v>2</v>
      </c>
      <c r="O18" s="1">
        <f t="shared" si="9"/>
        <v>0</v>
      </c>
      <c r="P18" s="5">
        <f t="shared" si="10"/>
        <v>-2080.7455933086299</v>
      </c>
      <c r="Q18" s="5">
        <f t="shared" si="11"/>
        <v>-2070</v>
      </c>
      <c r="R18" s="4">
        <f t="shared" si="12"/>
        <v>200</v>
      </c>
      <c r="S18" s="4">
        <f t="shared" si="13"/>
        <v>200</v>
      </c>
      <c r="T18" s="4">
        <f t="shared" si="14"/>
        <v>-2135.5483227296113</v>
      </c>
      <c r="U18" s="5">
        <f t="shared" si="15"/>
        <v>-2130</v>
      </c>
      <c r="V18" s="4">
        <f t="shared" si="16"/>
        <v>200</v>
      </c>
      <c r="W18" s="4">
        <f t="shared" si="17"/>
        <v>-2025.9428638876486</v>
      </c>
      <c r="X18" s="5">
        <f t="shared" si="30"/>
        <v>200</v>
      </c>
      <c r="Y18" s="4">
        <f t="shared" si="18"/>
        <v>200</v>
      </c>
      <c r="Z18" s="4">
        <f t="shared" si="19"/>
        <v>-109.49397239077901</v>
      </c>
      <c r="AA18" s="4">
        <f t="shared" si="20"/>
        <v>0</v>
      </c>
      <c r="AB18" s="4">
        <f t="shared" si="21"/>
        <v>-115.42519229192554</v>
      </c>
      <c r="AC18" s="4">
        <f t="shared" si="0"/>
        <v>0</v>
      </c>
      <c r="AD18" s="4">
        <f t="shared" si="22"/>
        <v>-103.56275248963247</v>
      </c>
      <c r="AE18" s="4">
        <f t="shared" si="23"/>
        <v>-104</v>
      </c>
      <c r="AF18" s="4">
        <f t="shared" si="24"/>
        <v>-158.41874340974701</v>
      </c>
      <c r="AG18" s="4">
        <f t="shared" si="25"/>
        <v>0</v>
      </c>
      <c r="AH18" s="4">
        <f t="shared" si="26"/>
        <v>-164.14438510818965</v>
      </c>
      <c r="AI18" s="4">
        <f t="shared" si="1"/>
        <v>0</v>
      </c>
      <c r="AJ18" s="4">
        <f t="shared" si="27"/>
        <v>-152.69310171130437</v>
      </c>
      <c r="AK18" s="4">
        <f t="shared" si="28"/>
        <v>-153</v>
      </c>
      <c r="AM18" s="1">
        <v>136</v>
      </c>
    </row>
    <row r="19" spans="1:39" s="1" customFormat="1" ht="17.25" customHeight="1" x14ac:dyDescent="0.2">
      <c r="B19" s="34">
        <v>6</v>
      </c>
      <c r="C19" s="40"/>
      <c r="D19" s="41"/>
      <c r="E19" s="16"/>
      <c r="F19" s="16"/>
      <c r="G19" s="15">
        <f t="shared" si="2"/>
        <v>0</v>
      </c>
      <c r="H19" s="23" t="str">
        <f t="shared" si="3"/>
        <v>0-0</v>
      </c>
      <c r="I19" s="15">
        <f t="shared" si="4"/>
        <v>0</v>
      </c>
      <c r="J19" s="23" t="str">
        <f t="shared" si="29"/>
        <v/>
      </c>
      <c r="K19" s="15">
        <f t="shared" si="5"/>
        <v>0</v>
      </c>
      <c r="L19" s="23" t="str">
        <f t="shared" si="6"/>
        <v/>
      </c>
      <c r="M19" s="1">
        <f t="shared" si="7"/>
        <v>0</v>
      </c>
      <c r="N19" s="1">
        <f t="shared" si="8"/>
        <v>2</v>
      </c>
      <c r="O19" s="1">
        <f t="shared" si="9"/>
        <v>0</v>
      </c>
      <c r="P19" s="5">
        <f t="shared" si="10"/>
        <v>-2080.7455933086299</v>
      </c>
      <c r="Q19" s="5">
        <f t="shared" si="11"/>
        <v>-2070</v>
      </c>
      <c r="R19" s="4">
        <f t="shared" si="12"/>
        <v>200</v>
      </c>
      <c r="S19" s="4">
        <f t="shared" si="13"/>
        <v>200</v>
      </c>
      <c r="T19" s="4">
        <f t="shared" si="14"/>
        <v>-2135.5483227296113</v>
      </c>
      <c r="U19" s="5">
        <f t="shared" si="15"/>
        <v>-2130</v>
      </c>
      <c r="V19" s="4">
        <f t="shared" si="16"/>
        <v>200</v>
      </c>
      <c r="W19" s="4">
        <f t="shared" si="17"/>
        <v>-2025.9428638876486</v>
      </c>
      <c r="X19" s="5">
        <f t="shared" si="30"/>
        <v>200</v>
      </c>
      <c r="Y19" s="4">
        <f t="shared" si="18"/>
        <v>200</v>
      </c>
      <c r="Z19" s="4">
        <f t="shared" si="19"/>
        <v>-109.49397239077901</v>
      </c>
      <c r="AA19" s="4">
        <f t="shared" si="20"/>
        <v>0</v>
      </c>
      <c r="AB19" s="4">
        <f t="shared" si="21"/>
        <v>-115.42519229192554</v>
      </c>
      <c r="AC19" s="4">
        <f t="shared" si="0"/>
        <v>0</v>
      </c>
      <c r="AD19" s="4">
        <f t="shared" si="22"/>
        <v>-103.56275248963247</v>
      </c>
      <c r="AE19" s="4">
        <f t="shared" si="23"/>
        <v>-104</v>
      </c>
      <c r="AF19" s="4">
        <f t="shared" si="24"/>
        <v>-158.41874340974701</v>
      </c>
      <c r="AG19" s="4">
        <f t="shared" si="25"/>
        <v>0</v>
      </c>
      <c r="AH19" s="4">
        <f t="shared" si="26"/>
        <v>-164.14438510818965</v>
      </c>
      <c r="AI19" s="4">
        <f t="shared" si="1"/>
        <v>0</v>
      </c>
      <c r="AJ19" s="4">
        <f t="shared" si="27"/>
        <v>-152.69310171130437</v>
      </c>
      <c r="AK19" s="4">
        <f t="shared" si="28"/>
        <v>-153</v>
      </c>
      <c r="AM19" s="1">
        <v>137</v>
      </c>
    </row>
    <row r="20" spans="1:39" s="1" customFormat="1" ht="17.25" customHeight="1" x14ac:dyDescent="0.2">
      <c r="B20" s="34">
        <v>7</v>
      </c>
      <c r="C20" s="40"/>
      <c r="D20" s="41"/>
      <c r="E20" s="16"/>
      <c r="F20" s="16"/>
      <c r="G20" s="15">
        <f t="shared" si="2"/>
        <v>0</v>
      </c>
      <c r="H20" s="23" t="str">
        <f t="shared" si="3"/>
        <v>0-0</v>
      </c>
      <c r="I20" s="15">
        <f t="shared" si="4"/>
        <v>0</v>
      </c>
      <c r="J20" s="23" t="str">
        <f t="shared" si="29"/>
        <v/>
      </c>
      <c r="K20" s="15">
        <f t="shared" si="5"/>
        <v>0</v>
      </c>
      <c r="L20" s="23" t="str">
        <f t="shared" si="6"/>
        <v/>
      </c>
      <c r="M20" s="1">
        <f t="shared" si="7"/>
        <v>0</v>
      </c>
      <c r="N20" s="1">
        <f t="shared" si="8"/>
        <v>2</v>
      </c>
      <c r="O20" s="1">
        <f t="shared" si="9"/>
        <v>0</v>
      </c>
      <c r="P20" s="5">
        <f t="shared" si="10"/>
        <v>-2080.7455933086299</v>
      </c>
      <c r="Q20" s="5">
        <f t="shared" si="11"/>
        <v>-2070</v>
      </c>
      <c r="R20" s="4">
        <f t="shared" si="12"/>
        <v>200</v>
      </c>
      <c r="S20" s="4">
        <f t="shared" si="13"/>
        <v>200</v>
      </c>
      <c r="T20" s="4">
        <f t="shared" si="14"/>
        <v>-2135.5483227296113</v>
      </c>
      <c r="U20" s="5">
        <f t="shared" si="15"/>
        <v>-2130</v>
      </c>
      <c r="V20" s="4">
        <f t="shared" si="16"/>
        <v>200</v>
      </c>
      <c r="W20" s="4">
        <f t="shared" si="17"/>
        <v>-2025.9428638876486</v>
      </c>
      <c r="X20" s="5">
        <f t="shared" si="30"/>
        <v>200</v>
      </c>
      <c r="Y20" s="4">
        <f t="shared" si="18"/>
        <v>200</v>
      </c>
      <c r="Z20" s="4">
        <f t="shared" si="19"/>
        <v>-109.49397239077901</v>
      </c>
      <c r="AA20" s="4">
        <f t="shared" si="20"/>
        <v>0</v>
      </c>
      <c r="AB20" s="4">
        <f t="shared" si="21"/>
        <v>-115.42519229192554</v>
      </c>
      <c r="AC20" s="4">
        <f t="shared" si="0"/>
        <v>0</v>
      </c>
      <c r="AD20" s="4">
        <f t="shared" si="22"/>
        <v>-103.56275248963247</v>
      </c>
      <c r="AE20" s="4">
        <f t="shared" si="23"/>
        <v>-104</v>
      </c>
      <c r="AF20" s="4">
        <f t="shared" si="24"/>
        <v>-158.41874340974701</v>
      </c>
      <c r="AG20" s="4">
        <f t="shared" si="25"/>
        <v>0</v>
      </c>
      <c r="AH20" s="4">
        <f t="shared" si="26"/>
        <v>-164.14438510818965</v>
      </c>
      <c r="AI20" s="4">
        <f t="shared" si="1"/>
        <v>0</v>
      </c>
      <c r="AJ20" s="4">
        <f t="shared" si="27"/>
        <v>-152.69310171130437</v>
      </c>
      <c r="AK20" s="4">
        <f t="shared" si="28"/>
        <v>-153</v>
      </c>
      <c r="AM20" s="1">
        <v>138</v>
      </c>
    </row>
    <row r="21" spans="1:39" s="1" customFormat="1" ht="17.25" customHeight="1" x14ac:dyDescent="0.2">
      <c r="B21" s="34">
        <v>8</v>
      </c>
      <c r="C21" s="40"/>
      <c r="D21" s="41"/>
      <c r="E21" s="16"/>
      <c r="F21" s="16"/>
      <c r="G21" s="15">
        <f t="shared" si="2"/>
        <v>0</v>
      </c>
      <c r="H21" s="23" t="str">
        <f t="shared" si="3"/>
        <v>0-0</v>
      </c>
      <c r="I21" s="15">
        <f t="shared" si="4"/>
        <v>0</v>
      </c>
      <c r="J21" s="23" t="str">
        <f t="shared" si="29"/>
        <v/>
      </c>
      <c r="K21" s="15">
        <f t="shared" si="5"/>
        <v>0</v>
      </c>
      <c r="L21" s="23" t="str">
        <f t="shared" si="6"/>
        <v/>
      </c>
      <c r="M21" s="1">
        <f t="shared" si="7"/>
        <v>0</v>
      </c>
      <c r="N21" s="1">
        <f t="shared" si="8"/>
        <v>2</v>
      </c>
      <c r="O21" s="1">
        <f t="shared" si="9"/>
        <v>0</v>
      </c>
      <c r="P21" s="5">
        <f t="shared" si="10"/>
        <v>-2080.7455933086299</v>
      </c>
      <c r="Q21" s="5">
        <f t="shared" si="11"/>
        <v>-2070</v>
      </c>
      <c r="R21" s="4">
        <f t="shared" si="12"/>
        <v>200</v>
      </c>
      <c r="S21" s="4">
        <f t="shared" si="13"/>
        <v>200</v>
      </c>
      <c r="T21" s="4">
        <f t="shared" si="14"/>
        <v>-2135.5483227296113</v>
      </c>
      <c r="U21" s="5">
        <f t="shared" si="15"/>
        <v>-2130</v>
      </c>
      <c r="V21" s="4">
        <f t="shared" si="16"/>
        <v>200</v>
      </c>
      <c r="W21" s="4">
        <f t="shared" si="17"/>
        <v>-2025.9428638876486</v>
      </c>
      <c r="X21" s="5">
        <f t="shared" si="30"/>
        <v>200</v>
      </c>
      <c r="Y21" s="4">
        <f t="shared" si="18"/>
        <v>200</v>
      </c>
      <c r="Z21" s="4">
        <f t="shared" si="19"/>
        <v>-109.49397239077901</v>
      </c>
      <c r="AA21" s="4">
        <f t="shared" si="20"/>
        <v>0</v>
      </c>
      <c r="AB21" s="4">
        <f t="shared" si="21"/>
        <v>-115.42519229192554</v>
      </c>
      <c r="AC21" s="4">
        <f t="shared" si="0"/>
        <v>0</v>
      </c>
      <c r="AD21" s="4">
        <f t="shared" si="22"/>
        <v>-103.56275248963247</v>
      </c>
      <c r="AE21" s="4">
        <f t="shared" si="23"/>
        <v>-104</v>
      </c>
      <c r="AF21" s="4">
        <f t="shared" si="24"/>
        <v>-158.41874340974701</v>
      </c>
      <c r="AG21" s="4">
        <f t="shared" si="25"/>
        <v>0</v>
      </c>
      <c r="AH21" s="4">
        <f t="shared" si="26"/>
        <v>-164.14438510818965</v>
      </c>
      <c r="AI21" s="4">
        <f t="shared" si="1"/>
        <v>0</v>
      </c>
      <c r="AJ21" s="4">
        <f t="shared" si="27"/>
        <v>-152.69310171130437</v>
      </c>
      <c r="AK21" s="4">
        <f t="shared" si="28"/>
        <v>-153</v>
      </c>
      <c r="AM21" s="1">
        <v>139</v>
      </c>
    </row>
    <row r="22" spans="1:39" s="1" customFormat="1" ht="17.25" customHeight="1" x14ac:dyDescent="0.2">
      <c r="B22" s="34">
        <v>9</v>
      </c>
      <c r="C22" s="40"/>
      <c r="D22" s="41"/>
      <c r="E22" s="16"/>
      <c r="F22" s="16"/>
      <c r="G22" s="15">
        <f t="shared" si="2"/>
        <v>0</v>
      </c>
      <c r="H22" s="23" t="str">
        <f t="shared" si="3"/>
        <v>0-0</v>
      </c>
      <c r="I22" s="15">
        <f t="shared" si="4"/>
        <v>0</v>
      </c>
      <c r="J22" s="23" t="str">
        <f t="shared" si="29"/>
        <v/>
      </c>
      <c r="K22" s="15">
        <f t="shared" si="5"/>
        <v>0</v>
      </c>
      <c r="L22" s="23" t="str">
        <f t="shared" si="6"/>
        <v/>
      </c>
      <c r="M22" s="1">
        <f t="shared" si="7"/>
        <v>0</v>
      </c>
      <c r="N22" s="1">
        <f t="shared" si="8"/>
        <v>2</v>
      </c>
      <c r="O22" s="1">
        <f t="shared" si="9"/>
        <v>0</v>
      </c>
      <c r="P22" s="5">
        <f t="shared" si="10"/>
        <v>-2080.7455933086299</v>
      </c>
      <c r="Q22" s="5">
        <f t="shared" si="11"/>
        <v>-2070</v>
      </c>
      <c r="R22" s="4">
        <f t="shared" si="12"/>
        <v>200</v>
      </c>
      <c r="S22" s="4">
        <f t="shared" si="13"/>
        <v>200</v>
      </c>
      <c r="T22" s="4">
        <f t="shared" si="14"/>
        <v>-2135.5483227296113</v>
      </c>
      <c r="U22" s="5">
        <f t="shared" si="15"/>
        <v>-2130</v>
      </c>
      <c r="V22" s="4">
        <f t="shared" si="16"/>
        <v>200</v>
      </c>
      <c r="W22" s="4">
        <f t="shared" si="17"/>
        <v>-2025.9428638876486</v>
      </c>
      <c r="X22" s="5">
        <f t="shared" si="30"/>
        <v>200</v>
      </c>
      <c r="Y22" s="4">
        <f t="shared" si="18"/>
        <v>200</v>
      </c>
      <c r="Z22" s="4">
        <f t="shared" si="19"/>
        <v>-109.49397239077901</v>
      </c>
      <c r="AA22" s="4">
        <f t="shared" si="20"/>
        <v>0</v>
      </c>
      <c r="AB22" s="4">
        <f t="shared" si="21"/>
        <v>-115.42519229192554</v>
      </c>
      <c r="AC22" s="4">
        <f t="shared" si="0"/>
        <v>0</v>
      </c>
      <c r="AD22" s="4">
        <f t="shared" si="22"/>
        <v>-103.56275248963247</v>
      </c>
      <c r="AE22" s="4">
        <f t="shared" si="23"/>
        <v>-104</v>
      </c>
      <c r="AF22" s="4">
        <f t="shared" si="24"/>
        <v>-158.41874340974701</v>
      </c>
      <c r="AG22" s="4">
        <f t="shared" si="25"/>
        <v>0</v>
      </c>
      <c r="AH22" s="4">
        <f t="shared" si="26"/>
        <v>-164.14438510818965</v>
      </c>
      <c r="AI22" s="4">
        <f t="shared" si="1"/>
        <v>0</v>
      </c>
      <c r="AJ22" s="4">
        <f t="shared" si="27"/>
        <v>-152.69310171130437</v>
      </c>
      <c r="AK22" s="4">
        <f t="shared" si="28"/>
        <v>-153</v>
      </c>
      <c r="AM22" s="1">
        <v>140</v>
      </c>
    </row>
    <row r="23" spans="1:39" s="1" customFormat="1" ht="17.25" customHeight="1" x14ac:dyDescent="0.2">
      <c r="B23" s="34">
        <v>10</v>
      </c>
      <c r="C23" s="40"/>
      <c r="D23" s="41"/>
      <c r="E23" s="16"/>
      <c r="F23" s="16"/>
      <c r="G23" s="15">
        <f t="shared" si="2"/>
        <v>0</v>
      </c>
      <c r="H23" s="23" t="str">
        <f t="shared" si="3"/>
        <v>0-0</v>
      </c>
      <c r="I23" s="15">
        <f t="shared" si="4"/>
        <v>0</v>
      </c>
      <c r="J23" s="23" t="str">
        <f t="shared" si="29"/>
        <v/>
      </c>
      <c r="K23" s="15">
        <f t="shared" si="5"/>
        <v>0</v>
      </c>
      <c r="L23" s="23" t="str">
        <f t="shared" si="6"/>
        <v/>
      </c>
      <c r="M23" s="1">
        <f t="shared" si="7"/>
        <v>0</v>
      </c>
      <c r="N23" s="1">
        <f t="shared" si="8"/>
        <v>2</v>
      </c>
      <c r="O23" s="1">
        <f t="shared" si="9"/>
        <v>0</v>
      </c>
      <c r="P23" s="5">
        <f t="shared" si="10"/>
        <v>-2080.7455933086299</v>
      </c>
      <c r="Q23" s="5">
        <f t="shared" si="11"/>
        <v>-2070</v>
      </c>
      <c r="R23" s="4">
        <f t="shared" si="12"/>
        <v>200</v>
      </c>
      <c r="S23" s="4">
        <f t="shared" si="13"/>
        <v>200</v>
      </c>
      <c r="T23" s="4">
        <f t="shared" si="14"/>
        <v>-2135.5483227296113</v>
      </c>
      <c r="U23" s="5">
        <f t="shared" si="15"/>
        <v>-2130</v>
      </c>
      <c r="V23" s="4">
        <f t="shared" si="16"/>
        <v>200</v>
      </c>
      <c r="W23" s="4">
        <f t="shared" si="17"/>
        <v>-2025.9428638876486</v>
      </c>
      <c r="X23" s="5">
        <f t="shared" si="30"/>
        <v>200</v>
      </c>
      <c r="Y23" s="4">
        <f t="shared" si="18"/>
        <v>200</v>
      </c>
      <c r="Z23" s="4">
        <f t="shared" si="19"/>
        <v>-109.49397239077901</v>
      </c>
      <c r="AA23" s="4">
        <f t="shared" si="20"/>
        <v>0</v>
      </c>
      <c r="AB23" s="4">
        <f t="shared" si="21"/>
        <v>-115.42519229192554</v>
      </c>
      <c r="AC23" s="4">
        <f t="shared" si="0"/>
        <v>0</v>
      </c>
      <c r="AD23" s="4">
        <f t="shared" si="22"/>
        <v>-103.56275248963247</v>
      </c>
      <c r="AE23" s="4">
        <f t="shared" si="23"/>
        <v>-104</v>
      </c>
      <c r="AF23" s="4">
        <f t="shared" si="24"/>
        <v>-158.41874340974701</v>
      </c>
      <c r="AG23" s="4">
        <f t="shared" si="25"/>
        <v>0</v>
      </c>
      <c r="AH23" s="4">
        <f t="shared" si="26"/>
        <v>-164.14438510818965</v>
      </c>
      <c r="AI23" s="4">
        <f t="shared" si="1"/>
        <v>0</v>
      </c>
      <c r="AJ23" s="4">
        <f t="shared" si="27"/>
        <v>-152.69310171130437</v>
      </c>
      <c r="AK23" s="4">
        <f t="shared" si="28"/>
        <v>-153</v>
      </c>
      <c r="AM23" s="1">
        <v>141</v>
      </c>
    </row>
    <row r="24" spans="1:39" s="1" customFormat="1" ht="17.25" customHeight="1" x14ac:dyDescent="0.2">
      <c r="B24" s="34">
        <v>11</v>
      </c>
      <c r="C24" s="40"/>
      <c r="D24" s="41"/>
      <c r="E24" s="16"/>
      <c r="F24" s="16"/>
      <c r="G24" s="15">
        <f t="shared" si="2"/>
        <v>0</v>
      </c>
      <c r="H24" s="23" t="str">
        <f t="shared" si="3"/>
        <v>0-0</v>
      </c>
      <c r="I24" s="15">
        <f t="shared" si="4"/>
        <v>0</v>
      </c>
      <c r="J24" s="23" t="str">
        <f t="shared" si="29"/>
        <v/>
      </c>
      <c r="K24" s="15">
        <f t="shared" si="5"/>
        <v>0</v>
      </c>
      <c r="L24" s="23" t="str">
        <f t="shared" si="6"/>
        <v/>
      </c>
      <c r="M24" s="1">
        <f t="shared" si="7"/>
        <v>0</v>
      </c>
      <c r="N24" s="1">
        <f t="shared" si="8"/>
        <v>2</v>
      </c>
      <c r="O24" s="1">
        <f t="shared" si="9"/>
        <v>0</v>
      </c>
      <c r="P24" s="5">
        <f t="shared" si="10"/>
        <v>-2080.7455933086299</v>
      </c>
      <c r="Q24" s="5">
        <f t="shared" si="11"/>
        <v>-2070</v>
      </c>
      <c r="R24" s="4">
        <f t="shared" si="12"/>
        <v>200</v>
      </c>
      <c r="S24" s="4">
        <f t="shared" si="13"/>
        <v>200</v>
      </c>
      <c r="T24" s="4">
        <f t="shared" si="14"/>
        <v>-2135.5483227296113</v>
      </c>
      <c r="U24" s="5">
        <f t="shared" si="15"/>
        <v>-2130</v>
      </c>
      <c r="V24" s="4">
        <f t="shared" si="16"/>
        <v>200</v>
      </c>
      <c r="W24" s="4">
        <f t="shared" si="17"/>
        <v>-2025.9428638876486</v>
      </c>
      <c r="X24" s="5">
        <f t="shared" si="30"/>
        <v>200</v>
      </c>
      <c r="Y24" s="4">
        <f t="shared" si="18"/>
        <v>200</v>
      </c>
      <c r="Z24" s="4">
        <f t="shared" si="19"/>
        <v>-109.49397239077901</v>
      </c>
      <c r="AA24" s="4">
        <f t="shared" si="20"/>
        <v>0</v>
      </c>
      <c r="AB24" s="4">
        <f t="shared" si="21"/>
        <v>-115.42519229192554</v>
      </c>
      <c r="AC24" s="4">
        <f t="shared" si="0"/>
        <v>0</v>
      </c>
      <c r="AD24" s="4">
        <f t="shared" si="22"/>
        <v>-103.56275248963247</v>
      </c>
      <c r="AE24" s="4">
        <f t="shared" si="23"/>
        <v>-104</v>
      </c>
      <c r="AF24" s="4">
        <f t="shared" si="24"/>
        <v>-158.41874340974701</v>
      </c>
      <c r="AG24" s="4">
        <f t="shared" si="25"/>
        <v>0</v>
      </c>
      <c r="AH24" s="4">
        <f t="shared" si="26"/>
        <v>-164.14438510818965</v>
      </c>
      <c r="AI24" s="4">
        <f t="shared" si="1"/>
        <v>0</v>
      </c>
      <c r="AJ24" s="4">
        <f t="shared" si="27"/>
        <v>-152.69310171130437</v>
      </c>
      <c r="AK24" s="4">
        <f t="shared" si="28"/>
        <v>-153</v>
      </c>
      <c r="AM24" s="1">
        <v>142</v>
      </c>
    </row>
    <row r="25" spans="1:39" s="1" customFormat="1" ht="17.25" customHeight="1" x14ac:dyDescent="0.2">
      <c r="B25" s="34">
        <v>12</v>
      </c>
      <c r="C25" s="40"/>
      <c r="D25" s="41"/>
      <c r="E25" s="16"/>
      <c r="F25" s="16"/>
      <c r="G25" s="15">
        <f t="shared" si="2"/>
        <v>0</v>
      </c>
      <c r="H25" s="23" t="str">
        <f t="shared" si="3"/>
        <v>0-0</v>
      </c>
      <c r="I25" s="15">
        <f t="shared" si="4"/>
        <v>0</v>
      </c>
      <c r="J25" s="23" t="str">
        <f t="shared" si="29"/>
        <v/>
      </c>
      <c r="K25" s="15">
        <f t="shared" si="5"/>
        <v>0</v>
      </c>
      <c r="L25" s="23" t="str">
        <f t="shared" si="6"/>
        <v/>
      </c>
      <c r="M25" s="1">
        <f t="shared" si="7"/>
        <v>0</v>
      </c>
      <c r="N25" s="1">
        <f t="shared" si="8"/>
        <v>2</v>
      </c>
      <c r="O25" s="1">
        <f t="shared" si="9"/>
        <v>0</v>
      </c>
      <c r="P25" s="5">
        <f t="shared" si="10"/>
        <v>-2080.7455933086299</v>
      </c>
      <c r="Q25" s="5">
        <f t="shared" si="11"/>
        <v>-2070</v>
      </c>
      <c r="R25" s="4">
        <f t="shared" si="12"/>
        <v>200</v>
      </c>
      <c r="S25" s="4">
        <f t="shared" si="13"/>
        <v>200</v>
      </c>
      <c r="T25" s="4">
        <f t="shared" si="14"/>
        <v>-2135.5483227296113</v>
      </c>
      <c r="U25" s="5">
        <f t="shared" si="15"/>
        <v>-2130</v>
      </c>
      <c r="V25" s="4">
        <f t="shared" si="16"/>
        <v>200</v>
      </c>
      <c r="W25" s="4">
        <f t="shared" si="17"/>
        <v>-2025.9428638876486</v>
      </c>
      <c r="X25" s="5">
        <f t="shared" si="30"/>
        <v>200</v>
      </c>
      <c r="Y25" s="4">
        <f t="shared" si="18"/>
        <v>200</v>
      </c>
      <c r="Z25" s="4">
        <f t="shared" si="19"/>
        <v>-109.49397239077901</v>
      </c>
      <c r="AA25" s="4">
        <f t="shared" si="20"/>
        <v>0</v>
      </c>
      <c r="AB25" s="4">
        <f t="shared" si="21"/>
        <v>-115.42519229192554</v>
      </c>
      <c r="AC25" s="4">
        <f t="shared" si="0"/>
        <v>0</v>
      </c>
      <c r="AD25" s="4">
        <f t="shared" si="22"/>
        <v>-103.56275248963247</v>
      </c>
      <c r="AE25" s="4">
        <f t="shared" si="23"/>
        <v>-104</v>
      </c>
      <c r="AF25" s="4">
        <f t="shared" si="24"/>
        <v>-158.41874340974701</v>
      </c>
      <c r="AG25" s="4">
        <f t="shared" si="25"/>
        <v>0</v>
      </c>
      <c r="AH25" s="4">
        <f t="shared" si="26"/>
        <v>-164.14438510818965</v>
      </c>
      <c r="AI25" s="4">
        <f t="shared" si="1"/>
        <v>0</v>
      </c>
      <c r="AJ25" s="4">
        <f t="shared" si="27"/>
        <v>-152.69310171130437</v>
      </c>
      <c r="AK25" s="4">
        <f t="shared" si="28"/>
        <v>-153</v>
      </c>
      <c r="AM25" s="1">
        <v>143</v>
      </c>
    </row>
    <row r="26" spans="1:39" s="1" customFormat="1" ht="21.75" customHeight="1" x14ac:dyDescent="0.2">
      <c r="A26" s="20"/>
      <c r="B26" s="39" t="s">
        <v>15</v>
      </c>
      <c r="C26" s="39"/>
      <c r="D26" s="39"/>
      <c r="E26" s="39"/>
      <c r="F26" s="39"/>
      <c r="G26" s="39"/>
      <c r="H26" s="39"/>
      <c r="I26" s="39"/>
      <c r="J26" s="39"/>
      <c r="K26" s="39"/>
      <c r="L26" s="39"/>
      <c r="P26" s="5"/>
      <c r="Q26" s="5"/>
      <c r="R26" s="4"/>
      <c r="S26" s="4"/>
      <c r="T26" s="4"/>
      <c r="U26" s="5"/>
      <c r="V26" s="4"/>
      <c r="W26" s="4"/>
      <c r="X26" s="5"/>
      <c r="Y26" s="4"/>
      <c r="Z26" s="4"/>
      <c r="AA26" s="4"/>
      <c r="AB26" s="4"/>
      <c r="AC26" s="4"/>
      <c r="AD26" s="4"/>
      <c r="AE26" s="4"/>
      <c r="AF26" s="4"/>
      <c r="AG26" s="4"/>
      <c r="AH26" s="4"/>
      <c r="AI26" s="4"/>
      <c r="AJ26" s="4"/>
      <c r="AK26" s="4"/>
      <c r="AM26" s="1">
        <v>144</v>
      </c>
    </row>
    <row r="27" spans="1:39" s="1" customFormat="1" ht="20.25" customHeight="1" x14ac:dyDescent="0.2">
      <c r="A27" s="20"/>
      <c r="B27" s="64" t="s">
        <v>8</v>
      </c>
      <c r="C27" s="64"/>
      <c r="D27" s="64"/>
      <c r="E27" s="64"/>
      <c r="F27" s="59" t="s">
        <v>9</v>
      </c>
      <c r="G27" s="59"/>
      <c r="H27" s="59"/>
      <c r="I27" s="60" t="s">
        <v>14</v>
      </c>
      <c r="J27" s="60"/>
      <c r="K27" s="60"/>
      <c r="L27" s="60"/>
      <c r="P27" s="5"/>
      <c r="Q27" s="5"/>
      <c r="R27" s="4"/>
      <c r="S27" s="4"/>
      <c r="T27" s="4"/>
      <c r="U27" s="5"/>
      <c r="V27" s="4"/>
      <c r="W27" s="4"/>
      <c r="X27" s="5"/>
      <c r="Y27" s="4"/>
      <c r="Z27" s="4"/>
      <c r="AA27" s="4"/>
      <c r="AB27" s="4"/>
      <c r="AC27" s="4"/>
      <c r="AD27" s="4"/>
      <c r="AE27" s="4"/>
      <c r="AF27" s="4"/>
      <c r="AG27" s="4"/>
      <c r="AH27" s="4"/>
      <c r="AI27" s="4"/>
      <c r="AJ27" s="4"/>
      <c r="AK27" s="4"/>
      <c r="AM27" s="1">
        <v>145</v>
      </c>
    </row>
    <row r="28" spans="1:39" s="1" customFormat="1" ht="10.5" customHeight="1" x14ac:dyDescent="0.2">
      <c r="A28" s="11"/>
      <c r="B28" s="17"/>
      <c r="C28" s="22"/>
      <c r="D28" s="11"/>
      <c r="E28" s="11"/>
      <c r="F28" s="11"/>
      <c r="G28" s="12"/>
      <c r="H28" s="11"/>
      <c r="I28" s="11"/>
      <c r="J28" s="11"/>
      <c r="K28" s="11"/>
      <c r="L28" s="11"/>
      <c r="P28" s="5"/>
      <c r="Q28" s="5"/>
      <c r="R28" s="4"/>
      <c r="S28" s="4"/>
      <c r="T28" s="4"/>
      <c r="U28" s="5"/>
      <c r="V28" s="4"/>
      <c r="W28" s="4"/>
      <c r="X28" s="5"/>
      <c r="Y28" s="4"/>
      <c r="Z28" s="4"/>
      <c r="AA28" s="4"/>
      <c r="AB28" s="4"/>
      <c r="AC28" s="4"/>
      <c r="AD28" s="4"/>
      <c r="AE28" s="4"/>
      <c r="AF28" s="4"/>
      <c r="AG28" s="4"/>
      <c r="AH28" s="4"/>
      <c r="AI28" s="4"/>
      <c r="AJ28" s="4"/>
      <c r="AK28" s="4"/>
      <c r="AM28" s="1">
        <v>146</v>
      </c>
    </row>
    <row r="29" spans="1:39" s="1" customFormat="1" ht="28.5" customHeight="1" x14ac:dyDescent="0.2">
      <c r="A29" s="14"/>
      <c r="B29" s="21" t="s">
        <v>5</v>
      </c>
      <c r="C29" s="56" t="s">
        <v>16</v>
      </c>
      <c r="D29" s="57"/>
      <c r="E29" s="57"/>
      <c r="F29" s="57"/>
      <c r="G29" s="57"/>
      <c r="H29" s="57"/>
      <c r="I29" s="57"/>
      <c r="J29" s="57"/>
      <c r="K29" s="57"/>
      <c r="L29" s="58"/>
      <c r="P29" s="5"/>
      <c r="Q29" s="5"/>
      <c r="R29" s="4"/>
      <c r="S29" s="4"/>
      <c r="T29" s="4"/>
      <c r="U29" s="5"/>
      <c r="V29" s="4"/>
      <c r="W29" s="4"/>
      <c r="X29" s="5"/>
      <c r="Y29" s="4"/>
      <c r="Z29" s="4"/>
      <c r="AA29" s="4"/>
      <c r="AB29" s="4"/>
      <c r="AC29" s="4"/>
      <c r="AD29" s="4"/>
      <c r="AE29" s="4"/>
      <c r="AF29" s="4"/>
      <c r="AG29" s="4"/>
      <c r="AH29" s="4"/>
      <c r="AI29" s="4"/>
      <c r="AJ29" s="4"/>
      <c r="AK29" s="4"/>
      <c r="AM29" s="1">
        <v>147</v>
      </c>
    </row>
    <row r="30" spans="1:39" s="1" customFormat="1" ht="15" customHeight="1" x14ac:dyDescent="0.2">
      <c r="A30" s="14"/>
      <c r="B30" s="18" t="s">
        <v>6</v>
      </c>
      <c r="C30" s="56" t="s">
        <v>7</v>
      </c>
      <c r="D30" s="57"/>
      <c r="E30" s="57"/>
      <c r="F30" s="57"/>
      <c r="G30" s="57"/>
      <c r="H30" s="57"/>
      <c r="I30" s="57"/>
      <c r="J30" s="57"/>
      <c r="K30" s="57"/>
      <c r="L30" s="58"/>
      <c r="P30" s="5"/>
      <c r="Q30" s="5"/>
      <c r="R30" s="4"/>
      <c r="S30" s="4"/>
      <c r="T30" s="4"/>
      <c r="U30" s="5"/>
      <c r="V30" s="4"/>
      <c r="W30" s="4"/>
      <c r="X30" s="5"/>
      <c r="Y30" s="4"/>
      <c r="Z30" s="4"/>
      <c r="AA30" s="4"/>
      <c r="AB30" s="4"/>
      <c r="AC30" s="4"/>
      <c r="AD30" s="4"/>
      <c r="AE30" s="4"/>
      <c r="AF30" s="4"/>
      <c r="AG30" s="4"/>
      <c r="AH30" s="4"/>
      <c r="AI30" s="4"/>
      <c r="AJ30" s="4"/>
      <c r="AK30" s="4"/>
      <c r="AM30" s="2">
        <v>148</v>
      </c>
    </row>
    <row r="31" spans="1:39" s="1" customFormat="1" ht="72" customHeight="1" x14ac:dyDescent="0.15">
      <c r="A31" s="13"/>
      <c r="B31" s="54" t="s">
        <v>20</v>
      </c>
      <c r="C31" s="54"/>
      <c r="D31" s="54"/>
      <c r="E31" s="54"/>
      <c r="F31" s="54"/>
      <c r="G31" s="54"/>
      <c r="H31" s="54"/>
      <c r="I31" s="54"/>
      <c r="J31" s="54"/>
      <c r="K31" s="54"/>
      <c r="L31" s="54"/>
      <c r="P31" s="5"/>
      <c r="Q31" s="5"/>
      <c r="R31" s="4"/>
      <c r="S31" s="4"/>
      <c r="T31" s="4"/>
      <c r="U31" s="5"/>
      <c r="V31" s="4"/>
      <c r="W31" s="4"/>
      <c r="X31" s="5"/>
      <c r="Y31" s="4"/>
      <c r="Z31" s="4"/>
      <c r="AA31" s="4"/>
      <c r="AB31" s="4"/>
      <c r="AC31" s="4"/>
      <c r="AD31" s="4"/>
      <c r="AE31" s="4"/>
      <c r="AF31" s="4"/>
      <c r="AG31" s="4"/>
      <c r="AH31" s="4"/>
      <c r="AI31" s="4"/>
      <c r="AJ31" s="4"/>
      <c r="AK31" s="4"/>
      <c r="AM31" s="1">
        <v>149</v>
      </c>
    </row>
    <row r="32" spans="1:39" s="1" customFormat="1" ht="27.75" customHeight="1" thickBot="1" x14ac:dyDescent="0.25">
      <c r="A32" s="2"/>
      <c r="B32" s="55" t="s">
        <v>21</v>
      </c>
      <c r="C32" s="55"/>
      <c r="D32" s="55"/>
      <c r="E32" s="55"/>
      <c r="F32" s="55"/>
      <c r="G32" s="55"/>
      <c r="H32" s="55"/>
      <c r="I32" s="55"/>
      <c r="J32" s="55"/>
      <c r="K32" s="55"/>
      <c r="L32" s="55"/>
      <c r="P32" s="6"/>
      <c r="R32" s="2"/>
      <c r="S32" s="2"/>
      <c r="T32" s="2"/>
      <c r="U32" s="2"/>
      <c r="V32" s="2"/>
      <c r="W32" s="2"/>
      <c r="X32" s="2"/>
      <c r="Y32" s="2"/>
      <c r="Z32" s="2"/>
      <c r="AA32" s="2"/>
      <c r="AB32" s="2"/>
      <c r="AC32" s="2"/>
      <c r="AD32" s="2"/>
      <c r="AE32" s="2"/>
      <c r="AF32" s="2"/>
      <c r="AG32" s="2"/>
      <c r="AH32" s="2"/>
      <c r="AI32" s="2"/>
      <c r="AJ32" s="2"/>
      <c r="AK32" s="2"/>
      <c r="AM32" s="2">
        <v>150</v>
      </c>
    </row>
    <row r="33" spans="1:81" ht="22.5" customHeight="1" thickBot="1" x14ac:dyDescent="0.25">
      <c r="A33" s="10"/>
      <c r="B33" s="43" t="s">
        <v>1</v>
      </c>
      <c r="C33" s="44"/>
      <c r="D33" s="45"/>
      <c r="E33" s="46" t="s">
        <v>19</v>
      </c>
      <c r="F33" s="46"/>
      <c r="G33" s="47" t="s">
        <v>18</v>
      </c>
      <c r="H33" s="48"/>
      <c r="I33" s="48"/>
      <c r="J33" s="48"/>
      <c r="K33" s="48"/>
      <c r="L33" s="49"/>
      <c r="P33" s="29"/>
      <c r="Q33" s="30"/>
      <c r="R33" s="30"/>
      <c r="S33" s="30"/>
      <c r="T33" s="30"/>
      <c r="U33" s="30"/>
      <c r="V33" s="30"/>
      <c r="AM33" s="2">
        <v>151</v>
      </c>
    </row>
    <row r="34" spans="1:81" s="1" customFormat="1" ht="31.5" customHeight="1" thickBot="1" x14ac:dyDescent="0.25">
      <c r="A34" s="10"/>
      <c r="B34" s="50" t="s">
        <v>0</v>
      </c>
      <c r="C34" s="51"/>
      <c r="D34" s="52"/>
      <c r="E34" s="27" t="s">
        <v>2</v>
      </c>
      <c r="F34" s="27" t="s">
        <v>3</v>
      </c>
      <c r="G34" s="28" t="s">
        <v>10</v>
      </c>
      <c r="H34" s="28" t="s">
        <v>11</v>
      </c>
      <c r="I34" s="28" t="s">
        <v>12</v>
      </c>
      <c r="J34" s="28" t="s">
        <v>11</v>
      </c>
      <c r="K34" s="28" t="s">
        <v>13</v>
      </c>
      <c r="L34" s="28" t="s">
        <v>11</v>
      </c>
      <c r="M34" s="2"/>
      <c r="N34" s="2"/>
      <c r="O34" s="2"/>
      <c r="P34" s="29"/>
      <c r="Q34" s="31"/>
      <c r="R34" s="31"/>
      <c r="S34" s="31"/>
      <c r="T34" s="31"/>
      <c r="U34" s="31"/>
      <c r="V34" s="29"/>
      <c r="W34" s="2"/>
      <c r="X34" s="2"/>
      <c r="Y34" s="2"/>
      <c r="Z34" s="2"/>
      <c r="AA34" s="2"/>
      <c r="AB34" s="2"/>
      <c r="AC34" s="2"/>
      <c r="AD34" s="2"/>
      <c r="AE34" s="2"/>
      <c r="AF34" s="2"/>
      <c r="AG34" s="2"/>
      <c r="AH34" s="2"/>
      <c r="AI34" s="2"/>
      <c r="AJ34" s="2"/>
      <c r="AK34" s="2"/>
      <c r="AM34" s="1">
        <v>152</v>
      </c>
    </row>
    <row r="35" spans="1:81" s="1" customFormat="1" ht="17.25" customHeight="1" x14ac:dyDescent="0.2">
      <c r="B35" s="35">
        <v>13</v>
      </c>
      <c r="C35" s="42"/>
      <c r="D35" s="42"/>
      <c r="E35" s="24"/>
      <c r="F35" s="24"/>
      <c r="G35" s="25">
        <f t="shared" ref="G35:G58" si="31">IF(O35&gt;0,S35,0)</f>
        <v>0</v>
      </c>
      <c r="H35" s="26" t="str">
        <f t="shared" ref="H35:H58" si="32">IF(O35&gt;0,CONCATENATE(V35," - ",Y35),"0-0")</f>
        <v>0-0</v>
      </c>
      <c r="I35" s="25">
        <f t="shared" ref="I35:I58" si="33">IF(O35=2,AA35,0)</f>
        <v>0</v>
      </c>
      <c r="J35" s="26" t="str">
        <f t="shared" ref="J35:J58" si="34">IF(O35=2,CONCATENATE(AC35," - ",AE35),"")</f>
        <v/>
      </c>
      <c r="K35" s="25">
        <f t="shared" ref="K35:K58" si="35">IF(O35=2,AG35,0)</f>
        <v>0</v>
      </c>
      <c r="L35" s="26" t="str">
        <f t="shared" ref="L35:L58" si="36">IF(O35=2,CONCATENATE(AI35," - ",AK35),"")</f>
        <v/>
      </c>
      <c r="M35" s="1">
        <f t="shared" ref="M35:M58" si="37">SUM(E35+F35)</f>
        <v>0</v>
      </c>
      <c r="N35" s="1">
        <f t="shared" ref="N35:N58" si="38">IF(M35&gt;390,1,2)</f>
        <v>2</v>
      </c>
      <c r="O35" s="1">
        <f t="shared" ref="O35:O58" si="39">IF(M35&gt;1,N35,0)</f>
        <v>0</v>
      </c>
      <c r="P35" s="5">
        <f t="shared" ref="P35:P58" si="40">IF(N35 = 1,(-82.26582233996+(E35*0.4715425494857)+(F35*0.6228061512395)),(-2080.74559330863 + (E35*6.38369593312407) + (F35*10.6230921641945)))</f>
        <v>-2080.7455933086299</v>
      </c>
      <c r="Q35" s="5">
        <f t="shared" ref="Q35:Q58" si="41">TRUNC((P35+5)/10)*10</f>
        <v>-2070</v>
      </c>
      <c r="R35" s="4">
        <f t="shared" ref="R35:R58" si="42">IF(Q35&lt;200,200,Q35)</f>
        <v>200</v>
      </c>
      <c r="S35" s="4">
        <f t="shared" ref="S35:S58" si="43">IF(R35&gt;800,800,R35)</f>
        <v>200</v>
      </c>
      <c r="T35" s="4">
        <f t="shared" ref="T35:T58" si="44">IF(N35=1,(P35-65.99117262768),(P35-54.8027294209813))</f>
        <v>-2135.5483227296113</v>
      </c>
      <c r="U35" s="5">
        <f t="shared" ref="U35:U58" si="45">TRUNC((T35+5)/10)*10</f>
        <v>-2130</v>
      </c>
      <c r="V35" s="4">
        <f t="shared" ref="V35:V58" si="46">IF(U35&lt;200,200,U35)</f>
        <v>200</v>
      </c>
      <c r="W35" s="4">
        <f t="shared" ref="W35:W58" si="47">IF(N35=1,(P35+65.99117262768),(P35+54.8027294209813))</f>
        <v>-2025.9428638876486</v>
      </c>
      <c r="X35" s="5">
        <f t="shared" ref="X35:X58" si="48">IF(W35&lt;200,200,(TRUNC((W35+5)/10)*10))</f>
        <v>200</v>
      </c>
      <c r="Y35" s="4">
        <f t="shared" ref="Y35:Y58" si="49">IF(X35&gt;800,800,X35)</f>
        <v>200</v>
      </c>
      <c r="Z35" s="4">
        <f t="shared" ref="Z35:Z58" si="50">IF(N35 = 2,(-109.493972390779 + (E35*0.911896551285247)),-1)</f>
        <v>-109.49397239077901</v>
      </c>
      <c r="AA35" s="4">
        <f t="shared" ref="AA35:AA58" si="51">IF(Z35&gt;0,(ROUND(Z35,0)),0)</f>
        <v>0</v>
      </c>
      <c r="AB35" s="4">
        <f t="shared" ref="AB35:AB58" si="52">IF(N35 = 2,(Z35-5.93121990114654),-1)</f>
        <v>-115.42519229192554</v>
      </c>
      <c r="AC35" s="4">
        <f t="shared" ref="AC35:AC58" si="53">IF(AB35&gt;0,(ROUND(AB35,0)),0)</f>
        <v>0</v>
      </c>
      <c r="AD35" s="4">
        <f t="shared" ref="AD35:AD58" si="54">IF(N35 = 2,(Z35+5.93121990114654),-1)</f>
        <v>-103.56275248963247</v>
      </c>
      <c r="AE35" s="4">
        <f t="shared" ref="AE35:AE58" si="55">IF(AD35&lt;60,(ROUND(AD35,0)),60)</f>
        <v>-104</v>
      </c>
      <c r="AF35" s="4">
        <f t="shared" ref="AF35:AF58" si="56">IF(N35 = 2,(-158.418743409747 + (F35*1.24338698204798)),-1)</f>
        <v>-158.41874340974701</v>
      </c>
      <c r="AG35" s="4">
        <f t="shared" ref="AG35:AG58" si="57">IF(AF35&gt;0,(ROUND(AF35,0)),0)</f>
        <v>0</v>
      </c>
      <c r="AH35" s="4">
        <f t="shared" ref="AH35:AH58" si="58">IF(N35 = 2,(AF35-5.72564169844263),-1)</f>
        <v>-164.14438510818965</v>
      </c>
      <c r="AI35" s="4">
        <f t="shared" ref="AI35:AI58" si="59">IF(AH35&gt;0,(ROUND(AH35,0)),0)</f>
        <v>0</v>
      </c>
      <c r="AJ35" s="4">
        <f t="shared" ref="AJ35:AJ58" si="60">IF(N35 = 2,(AF35+5.72564169844263),-1)</f>
        <v>-152.69310171130437</v>
      </c>
      <c r="AK35" s="4">
        <f t="shared" ref="AK35:AK58" si="61">IF(AJ35&lt;60,(ROUND(AJ35,0)),60)</f>
        <v>-153</v>
      </c>
      <c r="AM35" s="1">
        <v>153</v>
      </c>
    </row>
    <row r="36" spans="1:81" ht="17.25" customHeight="1" x14ac:dyDescent="0.2">
      <c r="A36" s="1"/>
      <c r="B36" s="36">
        <v>14</v>
      </c>
      <c r="C36" s="38"/>
      <c r="D36" s="38"/>
      <c r="E36" s="24"/>
      <c r="F36" s="24"/>
      <c r="G36" s="25">
        <f t="shared" si="31"/>
        <v>0</v>
      </c>
      <c r="H36" s="26" t="str">
        <f t="shared" si="32"/>
        <v>0-0</v>
      </c>
      <c r="I36" s="25">
        <f t="shared" si="33"/>
        <v>0</v>
      </c>
      <c r="J36" s="26" t="str">
        <f t="shared" si="34"/>
        <v/>
      </c>
      <c r="K36" s="25">
        <f t="shared" si="35"/>
        <v>0</v>
      </c>
      <c r="L36" s="26" t="str">
        <f t="shared" si="36"/>
        <v/>
      </c>
      <c r="M36" s="1">
        <f t="shared" si="37"/>
        <v>0</v>
      </c>
      <c r="N36" s="1">
        <f t="shared" si="38"/>
        <v>2</v>
      </c>
      <c r="O36" s="1">
        <f t="shared" si="39"/>
        <v>0</v>
      </c>
      <c r="P36" s="5">
        <f t="shared" si="40"/>
        <v>-2080.7455933086299</v>
      </c>
      <c r="Q36" s="5">
        <f t="shared" si="41"/>
        <v>-2070</v>
      </c>
      <c r="R36" s="4">
        <f t="shared" si="42"/>
        <v>200</v>
      </c>
      <c r="S36" s="4">
        <f t="shared" si="43"/>
        <v>200</v>
      </c>
      <c r="T36" s="4">
        <f t="shared" si="44"/>
        <v>-2135.5483227296113</v>
      </c>
      <c r="U36" s="5">
        <f t="shared" si="45"/>
        <v>-2130</v>
      </c>
      <c r="V36" s="4">
        <f t="shared" si="46"/>
        <v>200</v>
      </c>
      <c r="W36" s="4">
        <f t="shared" si="47"/>
        <v>-2025.9428638876486</v>
      </c>
      <c r="X36" s="5">
        <f t="shared" si="48"/>
        <v>200</v>
      </c>
      <c r="Y36" s="4">
        <f t="shared" si="49"/>
        <v>200</v>
      </c>
      <c r="Z36" s="4">
        <f t="shared" si="50"/>
        <v>-109.49397239077901</v>
      </c>
      <c r="AA36" s="4">
        <f t="shared" si="51"/>
        <v>0</v>
      </c>
      <c r="AB36" s="4">
        <f t="shared" si="52"/>
        <v>-115.42519229192554</v>
      </c>
      <c r="AC36" s="4">
        <f t="shared" si="53"/>
        <v>0</v>
      </c>
      <c r="AD36" s="4">
        <f t="shared" si="54"/>
        <v>-103.56275248963247</v>
      </c>
      <c r="AE36" s="4">
        <f t="shared" si="55"/>
        <v>-104</v>
      </c>
      <c r="AF36" s="4">
        <f t="shared" si="56"/>
        <v>-158.41874340974701</v>
      </c>
      <c r="AG36" s="4">
        <f t="shared" si="57"/>
        <v>0</v>
      </c>
      <c r="AH36" s="4">
        <f t="shared" si="58"/>
        <v>-164.14438510818965</v>
      </c>
      <c r="AI36" s="4">
        <f t="shared" si="59"/>
        <v>0</v>
      </c>
      <c r="AJ36" s="4">
        <f t="shared" si="60"/>
        <v>-152.69310171130437</v>
      </c>
      <c r="AK36" s="4">
        <f t="shared" si="61"/>
        <v>-153</v>
      </c>
      <c r="AL36" s="1"/>
      <c r="AM36" s="2">
        <v>154</v>
      </c>
    </row>
    <row r="37" spans="1:81" s="1" customFormat="1" ht="17.25" customHeight="1" x14ac:dyDescent="0.2">
      <c r="B37" s="35">
        <v>15</v>
      </c>
      <c r="C37" s="38"/>
      <c r="D37" s="38"/>
      <c r="E37" s="24"/>
      <c r="F37" s="24"/>
      <c r="G37" s="25">
        <f t="shared" si="31"/>
        <v>0</v>
      </c>
      <c r="H37" s="26" t="str">
        <f t="shared" si="32"/>
        <v>0-0</v>
      </c>
      <c r="I37" s="25">
        <f t="shared" si="33"/>
        <v>0</v>
      </c>
      <c r="J37" s="26" t="str">
        <f t="shared" si="34"/>
        <v/>
      </c>
      <c r="K37" s="25">
        <f t="shared" si="35"/>
        <v>0</v>
      </c>
      <c r="L37" s="26" t="str">
        <f t="shared" si="36"/>
        <v/>
      </c>
      <c r="M37" s="1">
        <f t="shared" si="37"/>
        <v>0</v>
      </c>
      <c r="N37" s="1">
        <f t="shared" si="38"/>
        <v>2</v>
      </c>
      <c r="O37" s="1">
        <f t="shared" si="39"/>
        <v>0</v>
      </c>
      <c r="P37" s="5">
        <f t="shared" si="40"/>
        <v>-2080.7455933086299</v>
      </c>
      <c r="Q37" s="5">
        <f t="shared" si="41"/>
        <v>-2070</v>
      </c>
      <c r="R37" s="4">
        <f t="shared" si="42"/>
        <v>200</v>
      </c>
      <c r="S37" s="4">
        <f t="shared" si="43"/>
        <v>200</v>
      </c>
      <c r="T37" s="4">
        <f t="shared" si="44"/>
        <v>-2135.5483227296113</v>
      </c>
      <c r="U37" s="5">
        <f t="shared" si="45"/>
        <v>-2130</v>
      </c>
      <c r="V37" s="4">
        <f t="shared" si="46"/>
        <v>200</v>
      </c>
      <c r="W37" s="4">
        <f t="shared" si="47"/>
        <v>-2025.9428638876486</v>
      </c>
      <c r="X37" s="5">
        <f t="shared" si="48"/>
        <v>200</v>
      </c>
      <c r="Y37" s="4">
        <f t="shared" si="49"/>
        <v>200</v>
      </c>
      <c r="Z37" s="4">
        <f t="shared" si="50"/>
        <v>-109.49397239077901</v>
      </c>
      <c r="AA37" s="4">
        <f t="shared" si="51"/>
        <v>0</v>
      </c>
      <c r="AB37" s="4">
        <f t="shared" si="52"/>
        <v>-115.42519229192554</v>
      </c>
      <c r="AC37" s="4">
        <f t="shared" si="53"/>
        <v>0</v>
      </c>
      <c r="AD37" s="4">
        <f t="shared" si="54"/>
        <v>-103.56275248963247</v>
      </c>
      <c r="AE37" s="4">
        <f t="shared" si="55"/>
        <v>-104</v>
      </c>
      <c r="AF37" s="4">
        <f t="shared" si="56"/>
        <v>-158.41874340974701</v>
      </c>
      <c r="AG37" s="4">
        <f t="shared" si="57"/>
        <v>0</v>
      </c>
      <c r="AH37" s="4">
        <f t="shared" si="58"/>
        <v>-164.14438510818965</v>
      </c>
      <c r="AI37" s="4">
        <f t="shared" si="59"/>
        <v>0</v>
      </c>
      <c r="AJ37" s="4">
        <f t="shared" si="60"/>
        <v>-152.69310171130437</v>
      </c>
      <c r="AK37" s="4">
        <f t="shared" si="61"/>
        <v>-153</v>
      </c>
      <c r="AM37" s="1">
        <v>155</v>
      </c>
    </row>
    <row r="38" spans="1:81" s="1" customFormat="1" ht="17.25" customHeight="1" x14ac:dyDescent="0.2">
      <c r="B38" s="36">
        <v>16</v>
      </c>
      <c r="C38" s="38"/>
      <c r="D38" s="38"/>
      <c r="E38" s="24"/>
      <c r="F38" s="24"/>
      <c r="G38" s="25">
        <f t="shared" si="31"/>
        <v>0</v>
      </c>
      <c r="H38" s="26" t="str">
        <f t="shared" si="32"/>
        <v>0-0</v>
      </c>
      <c r="I38" s="25">
        <f t="shared" si="33"/>
        <v>0</v>
      </c>
      <c r="J38" s="26" t="str">
        <f t="shared" si="34"/>
        <v/>
      </c>
      <c r="K38" s="25">
        <f t="shared" si="35"/>
        <v>0</v>
      </c>
      <c r="L38" s="26" t="str">
        <f t="shared" si="36"/>
        <v/>
      </c>
      <c r="M38" s="1">
        <f t="shared" si="37"/>
        <v>0</v>
      </c>
      <c r="N38" s="1">
        <f t="shared" si="38"/>
        <v>2</v>
      </c>
      <c r="O38" s="1">
        <f t="shared" si="39"/>
        <v>0</v>
      </c>
      <c r="P38" s="5">
        <f t="shared" si="40"/>
        <v>-2080.7455933086299</v>
      </c>
      <c r="Q38" s="5">
        <f t="shared" si="41"/>
        <v>-2070</v>
      </c>
      <c r="R38" s="4">
        <f t="shared" si="42"/>
        <v>200</v>
      </c>
      <c r="S38" s="4">
        <f t="shared" si="43"/>
        <v>200</v>
      </c>
      <c r="T38" s="4">
        <f t="shared" si="44"/>
        <v>-2135.5483227296113</v>
      </c>
      <c r="U38" s="5">
        <f t="shared" si="45"/>
        <v>-2130</v>
      </c>
      <c r="V38" s="4">
        <f t="shared" si="46"/>
        <v>200</v>
      </c>
      <c r="W38" s="4">
        <f t="shared" si="47"/>
        <v>-2025.9428638876486</v>
      </c>
      <c r="X38" s="5">
        <f t="shared" si="48"/>
        <v>200</v>
      </c>
      <c r="Y38" s="4">
        <f t="shared" si="49"/>
        <v>200</v>
      </c>
      <c r="Z38" s="4">
        <f t="shared" si="50"/>
        <v>-109.49397239077901</v>
      </c>
      <c r="AA38" s="4">
        <f t="shared" si="51"/>
        <v>0</v>
      </c>
      <c r="AB38" s="4">
        <f t="shared" si="52"/>
        <v>-115.42519229192554</v>
      </c>
      <c r="AC38" s="4">
        <f t="shared" si="53"/>
        <v>0</v>
      </c>
      <c r="AD38" s="4">
        <f t="shared" si="54"/>
        <v>-103.56275248963247</v>
      </c>
      <c r="AE38" s="4">
        <f t="shared" si="55"/>
        <v>-104</v>
      </c>
      <c r="AF38" s="4">
        <f t="shared" si="56"/>
        <v>-158.41874340974701</v>
      </c>
      <c r="AG38" s="4">
        <f t="shared" si="57"/>
        <v>0</v>
      </c>
      <c r="AH38" s="4">
        <f t="shared" si="58"/>
        <v>-164.14438510818965</v>
      </c>
      <c r="AI38" s="4">
        <f t="shared" si="59"/>
        <v>0</v>
      </c>
      <c r="AJ38" s="4">
        <f t="shared" si="60"/>
        <v>-152.69310171130437</v>
      </c>
      <c r="AK38" s="4">
        <f t="shared" si="61"/>
        <v>-153</v>
      </c>
      <c r="AM38" s="2">
        <v>156</v>
      </c>
      <c r="BZ38" s="2"/>
      <c r="CA38" s="2"/>
      <c r="CB38" s="2"/>
      <c r="CC38" s="2"/>
    </row>
    <row r="39" spans="1:81" s="1" customFormat="1" ht="17.25" customHeight="1" x14ac:dyDescent="0.2">
      <c r="B39" s="35">
        <v>17</v>
      </c>
      <c r="C39" s="38"/>
      <c r="D39" s="38"/>
      <c r="E39" s="24"/>
      <c r="F39" s="24"/>
      <c r="G39" s="25">
        <f t="shared" si="31"/>
        <v>0</v>
      </c>
      <c r="H39" s="26" t="str">
        <f t="shared" si="32"/>
        <v>0-0</v>
      </c>
      <c r="I39" s="25">
        <f t="shared" si="33"/>
        <v>0</v>
      </c>
      <c r="J39" s="26" t="str">
        <f t="shared" si="34"/>
        <v/>
      </c>
      <c r="K39" s="25">
        <f t="shared" si="35"/>
        <v>0</v>
      </c>
      <c r="L39" s="26" t="str">
        <f t="shared" si="36"/>
        <v/>
      </c>
      <c r="M39" s="1">
        <f t="shared" si="37"/>
        <v>0</v>
      </c>
      <c r="N39" s="1">
        <f t="shared" si="38"/>
        <v>2</v>
      </c>
      <c r="O39" s="1">
        <f t="shared" si="39"/>
        <v>0</v>
      </c>
      <c r="P39" s="5">
        <f t="shared" si="40"/>
        <v>-2080.7455933086299</v>
      </c>
      <c r="Q39" s="5">
        <f t="shared" si="41"/>
        <v>-2070</v>
      </c>
      <c r="R39" s="4">
        <f t="shared" si="42"/>
        <v>200</v>
      </c>
      <c r="S39" s="4">
        <f t="shared" si="43"/>
        <v>200</v>
      </c>
      <c r="T39" s="4">
        <f t="shared" si="44"/>
        <v>-2135.5483227296113</v>
      </c>
      <c r="U39" s="5">
        <f t="shared" si="45"/>
        <v>-2130</v>
      </c>
      <c r="V39" s="4">
        <f t="shared" si="46"/>
        <v>200</v>
      </c>
      <c r="W39" s="4">
        <f t="shared" si="47"/>
        <v>-2025.9428638876486</v>
      </c>
      <c r="X39" s="5">
        <f t="shared" si="48"/>
        <v>200</v>
      </c>
      <c r="Y39" s="4">
        <f t="shared" si="49"/>
        <v>200</v>
      </c>
      <c r="Z39" s="4">
        <f t="shared" si="50"/>
        <v>-109.49397239077901</v>
      </c>
      <c r="AA39" s="4">
        <f t="shared" si="51"/>
        <v>0</v>
      </c>
      <c r="AB39" s="4">
        <f t="shared" si="52"/>
        <v>-115.42519229192554</v>
      </c>
      <c r="AC39" s="4">
        <f t="shared" si="53"/>
        <v>0</v>
      </c>
      <c r="AD39" s="4">
        <f t="shared" si="54"/>
        <v>-103.56275248963247</v>
      </c>
      <c r="AE39" s="4">
        <f t="shared" si="55"/>
        <v>-104</v>
      </c>
      <c r="AF39" s="4">
        <f t="shared" si="56"/>
        <v>-158.41874340974701</v>
      </c>
      <c r="AG39" s="4">
        <f t="shared" si="57"/>
        <v>0</v>
      </c>
      <c r="AH39" s="4">
        <f t="shared" si="58"/>
        <v>-164.14438510818965</v>
      </c>
      <c r="AI39" s="4">
        <f t="shared" si="59"/>
        <v>0</v>
      </c>
      <c r="AJ39" s="4">
        <f t="shared" si="60"/>
        <v>-152.69310171130437</v>
      </c>
      <c r="AK39" s="4">
        <f t="shared" si="61"/>
        <v>-153</v>
      </c>
      <c r="AM39" s="1">
        <v>157</v>
      </c>
    </row>
    <row r="40" spans="1:81" s="1" customFormat="1" ht="17.25" customHeight="1" x14ac:dyDescent="0.2">
      <c r="B40" s="36">
        <v>18</v>
      </c>
      <c r="C40" s="38"/>
      <c r="D40" s="38"/>
      <c r="E40" s="24"/>
      <c r="F40" s="24"/>
      <c r="G40" s="25">
        <f t="shared" si="31"/>
        <v>0</v>
      </c>
      <c r="H40" s="26" t="str">
        <f t="shared" si="32"/>
        <v>0-0</v>
      </c>
      <c r="I40" s="25">
        <f t="shared" si="33"/>
        <v>0</v>
      </c>
      <c r="J40" s="26" t="str">
        <f t="shared" si="34"/>
        <v/>
      </c>
      <c r="K40" s="25">
        <f t="shared" si="35"/>
        <v>0</v>
      </c>
      <c r="L40" s="26" t="str">
        <f t="shared" si="36"/>
        <v/>
      </c>
      <c r="M40" s="1">
        <f t="shared" si="37"/>
        <v>0</v>
      </c>
      <c r="N40" s="1">
        <f t="shared" si="38"/>
        <v>2</v>
      </c>
      <c r="O40" s="1">
        <f t="shared" si="39"/>
        <v>0</v>
      </c>
      <c r="P40" s="5">
        <f t="shared" si="40"/>
        <v>-2080.7455933086299</v>
      </c>
      <c r="Q40" s="5">
        <f t="shared" si="41"/>
        <v>-2070</v>
      </c>
      <c r="R40" s="4">
        <f t="shared" si="42"/>
        <v>200</v>
      </c>
      <c r="S40" s="4">
        <f t="shared" si="43"/>
        <v>200</v>
      </c>
      <c r="T40" s="4">
        <f t="shared" si="44"/>
        <v>-2135.5483227296113</v>
      </c>
      <c r="U40" s="5">
        <f t="shared" si="45"/>
        <v>-2130</v>
      </c>
      <c r="V40" s="4">
        <f t="shared" si="46"/>
        <v>200</v>
      </c>
      <c r="W40" s="4">
        <f t="shared" si="47"/>
        <v>-2025.9428638876486</v>
      </c>
      <c r="X40" s="5">
        <f t="shared" si="48"/>
        <v>200</v>
      </c>
      <c r="Y40" s="4">
        <f t="shared" si="49"/>
        <v>200</v>
      </c>
      <c r="Z40" s="4">
        <f t="shared" si="50"/>
        <v>-109.49397239077901</v>
      </c>
      <c r="AA40" s="4">
        <f t="shared" si="51"/>
        <v>0</v>
      </c>
      <c r="AB40" s="4">
        <f t="shared" si="52"/>
        <v>-115.42519229192554</v>
      </c>
      <c r="AC40" s="4">
        <f t="shared" si="53"/>
        <v>0</v>
      </c>
      <c r="AD40" s="4">
        <f t="shared" si="54"/>
        <v>-103.56275248963247</v>
      </c>
      <c r="AE40" s="4">
        <f t="shared" si="55"/>
        <v>-104</v>
      </c>
      <c r="AF40" s="4">
        <f t="shared" si="56"/>
        <v>-158.41874340974701</v>
      </c>
      <c r="AG40" s="4">
        <f t="shared" si="57"/>
        <v>0</v>
      </c>
      <c r="AH40" s="4">
        <f t="shared" si="58"/>
        <v>-164.14438510818965</v>
      </c>
      <c r="AI40" s="4">
        <f t="shared" si="59"/>
        <v>0</v>
      </c>
      <c r="AJ40" s="4">
        <f t="shared" si="60"/>
        <v>-152.69310171130437</v>
      </c>
      <c r="AK40" s="4">
        <f t="shared" si="61"/>
        <v>-153</v>
      </c>
      <c r="AM40" s="2">
        <v>158</v>
      </c>
    </row>
    <row r="41" spans="1:81" s="1" customFormat="1" ht="17.25" customHeight="1" x14ac:dyDescent="0.2">
      <c r="B41" s="35">
        <v>19</v>
      </c>
      <c r="C41" s="38"/>
      <c r="D41" s="38"/>
      <c r="E41" s="24"/>
      <c r="F41" s="24"/>
      <c r="G41" s="25">
        <f t="shared" si="31"/>
        <v>0</v>
      </c>
      <c r="H41" s="26" t="str">
        <f t="shared" si="32"/>
        <v>0-0</v>
      </c>
      <c r="I41" s="25">
        <f t="shared" si="33"/>
        <v>0</v>
      </c>
      <c r="J41" s="26" t="str">
        <f t="shared" si="34"/>
        <v/>
      </c>
      <c r="K41" s="25">
        <f t="shared" si="35"/>
        <v>0</v>
      </c>
      <c r="L41" s="26" t="str">
        <f t="shared" si="36"/>
        <v/>
      </c>
      <c r="M41" s="1">
        <f t="shared" si="37"/>
        <v>0</v>
      </c>
      <c r="N41" s="1">
        <f t="shared" si="38"/>
        <v>2</v>
      </c>
      <c r="O41" s="1">
        <f t="shared" si="39"/>
        <v>0</v>
      </c>
      <c r="P41" s="5">
        <f t="shared" si="40"/>
        <v>-2080.7455933086299</v>
      </c>
      <c r="Q41" s="5">
        <f t="shared" si="41"/>
        <v>-2070</v>
      </c>
      <c r="R41" s="4">
        <f t="shared" si="42"/>
        <v>200</v>
      </c>
      <c r="S41" s="4">
        <f t="shared" si="43"/>
        <v>200</v>
      </c>
      <c r="T41" s="4">
        <f t="shared" si="44"/>
        <v>-2135.5483227296113</v>
      </c>
      <c r="U41" s="5">
        <f t="shared" si="45"/>
        <v>-2130</v>
      </c>
      <c r="V41" s="4">
        <f t="shared" si="46"/>
        <v>200</v>
      </c>
      <c r="W41" s="4">
        <f t="shared" si="47"/>
        <v>-2025.9428638876486</v>
      </c>
      <c r="X41" s="5">
        <f t="shared" si="48"/>
        <v>200</v>
      </c>
      <c r="Y41" s="4">
        <f t="shared" si="49"/>
        <v>200</v>
      </c>
      <c r="Z41" s="4">
        <f t="shared" si="50"/>
        <v>-109.49397239077901</v>
      </c>
      <c r="AA41" s="4">
        <f t="shared" si="51"/>
        <v>0</v>
      </c>
      <c r="AB41" s="4">
        <f t="shared" si="52"/>
        <v>-115.42519229192554</v>
      </c>
      <c r="AC41" s="4">
        <f t="shared" si="53"/>
        <v>0</v>
      </c>
      <c r="AD41" s="4">
        <f t="shared" si="54"/>
        <v>-103.56275248963247</v>
      </c>
      <c r="AE41" s="4">
        <f t="shared" si="55"/>
        <v>-104</v>
      </c>
      <c r="AF41" s="4">
        <f t="shared" si="56"/>
        <v>-158.41874340974701</v>
      </c>
      <c r="AG41" s="4">
        <f t="shared" si="57"/>
        <v>0</v>
      </c>
      <c r="AH41" s="4">
        <f t="shared" si="58"/>
        <v>-164.14438510818965</v>
      </c>
      <c r="AI41" s="4">
        <f t="shared" si="59"/>
        <v>0</v>
      </c>
      <c r="AJ41" s="4">
        <f t="shared" si="60"/>
        <v>-152.69310171130437</v>
      </c>
      <c r="AK41" s="4">
        <f t="shared" si="61"/>
        <v>-153</v>
      </c>
      <c r="AM41" s="1">
        <v>159</v>
      </c>
    </row>
    <row r="42" spans="1:81" s="1" customFormat="1" ht="17.25" customHeight="1" x14ac:dyDescent="0.2">
      <c r="B42" s="36">
        <v>20</v>
      </c>
      <c r="C42" s="38"/>
      <c r="D42" s="38"/>
      <c r="E42" s="24"/>
      <c r="F42" s="24"/>
      <c r="G42" s="25">
        <f t="shared" si="31"/>
        <v>0</v>
      </c>
      <c r="H42" s="26" t="str">
        <f t="shared" si="32"/>
        <v>0-0</v>
      </c>
      <c r="I42" s="25">
        <f t="shared" si="33"/>
        <v>0</v>
      </c>
      <c r="J42" s="26" t="str">
        <f t="shared" si="34"/>
        <v/>
      </c>
      <c r="K42" s="25">
        <f t="shared" si="35"/>
        <v>0</v>
      </c>
      <c r="L42" s="26" t="str">
        <f t="shared" si="36"/>
        <v/>
      </c>
      <c r="M42" s="1">
        <f t="shared" si="37"/>
        <v>0</v>
      </c>
      <c r="N42" s="1">
        <f t="shared" si="38"/>
        <v>2</v>
      </c>
      <c r="O42" s="1">
        <f t="shared" si="39"/>
        <v>0</v>
      </c>
      <c r="P42" s="5">
        <f t="shared" si="40"/>
        <v>-2080.7455933086299</v>
      </c>
      <c r="Q42" s="5">
        <f t="shared" si="41"/>
        <v>-2070</v>
      </c>
      <c r="R42" s="4">
        <f t="shared" si="42"/>
        <v>200</v>
      </c>
      <c r="S42" s="4">
        <f t="shared" si="43"/>
        <v>200</v>
      </c>
      <c r="T42" s="4">
        <f t="shared" si="44"/>
        <v>-2135.5483227296113</v>
      </c>
      <c r="U42" s="5">
        <f t="shared" si="45"/>
        <v>-2130</v>
      </c>
      <c r="V42" s="4">
        <f t="shared" si="46"/>
        <v>200</v>
      </c>
      <c r="W42" s="4">
        <f t="shared" si="47"/>
        <v>-2025.9428638876486</v>
      </c>
      <c r="X42" s="5">
        <f t="shared" si="48"/>
        <v>200</v>
      </c>
      <c r="Y42" s="4">
        <f t="shared" si="49"/>
        <v>200</v>
      </c>
      <c r="Z42" s="4">
        <f t="shared" si="50"/>
        <v>-109.49397239077901</v>
      </c>
      <c r="AA42" s="4">
        <f t="shared" si="51"/>
        <v>0</v>
      </c>
      <c r="AB42" s="4">
        <f t="shared" si="52"/>
        <v>-115.42519229192554</v>
      </c>
      <c r="AC42" s="4">
        <f t="shared" si="53"/>
        <v>0</v>
      </c>
      <c r="AD42" s="4">
        <f t="shared" si="54"/>
        <v>-103.56275248963247</v>
      </c>
      <c r="AE42" s="4">
        <f t="shared" si="55"/>
        <v>-104</v>
      </c>
      <c r="AF42" s="4">
        <f t="shared" si="56"/>
        <v>-158.41874340974701</v>
      </c>
      <c r="AG42" s="4">
        <f t="shared" si="57"/>
        <v>0</v>
      </c>
      <c r="AH42" s="4">
        <f t="shared" si="58"/>
        <v>-164.14438510818965</v>
      </c>
      <c r="AI42" s="4">
        <f t="shared" si="59"/>
        <v>0</v>
      </c>
      <c r="AJ42" s="4">
        <f t="shared" si="60"/>
        <v>-152.69310171130437</v>
      </c>
      <c r="AK42" s="4">
        <f t="shared" si="61"/>
        <v>-153</v>
      </c>
      <c r="AM42" s="2">
        <v>160</v>
      </c>
    </row>
    <row r="43" spans="1:81" s="1" customFormat="1" ht="17.25" customHeight="1" x14ac:dyDescent="0.2">
      <c r="B43" s="35">
        <v>21</v>
      </c>
      <c r="C43" s="38"/>
      <c r="D43" s="38"/>
      <c r="E43" s="24"/>
      <c r="F43" s="24"/>
      <c r="G43" s="25">
        <f t="shared" si="31"/>
        <v>0</v>
      </c>
      <c r="H43" s="26" t="str">
        <f t="shared" si="32"/>
        <v>0-0</v>
      </c>
      <c r="I43" s="25">
        <f t="shared" si="33"/>
        <v>0</v>
      </c>
      <c r="J43" s="26" t="str">
        <f t="shared" si="34"/>
        <v/>
      </c>
      <c r="K43" s="25">
        <f t="shared" si="35"/>
        <v>0</v>
      </c>
      <c r="L43" s="26" t="str">
        <f t="shared" si="36"/>
        <v/>
      </c>
      <c r="M43" s="1">
        <f t="shared" si="37"/>
        <v>0</v>
      </c>
      <c r="N43" s="1">
        <f t="shared" si="38"/>
        <v>2</v>
      </c>
      <c r="O43" s="1">
        <f t="shared" si="39"/>
        <v>0</v>
      </c>
      <c r="P43" s="5">
        <f t="shared" si="40"/>
        <v>-2080.7455933086299</v>
      </c>
      <c r="Q43" s="5">
        <f t="shared" si="41"/>
        <v>-2070</v>
      </c>
      <c r="R43" s="4">
        <f t="shared" si="42"/>
        <v>200</v>
      </c>
      <c r="S43" s="4">
        <f t="shared" si="43"/>
        <v>200</v>
      </c>
      <c r="T43" s="4">
        <f t="shared" si="44"/>
        <v>-2135.5483227296113</v>
      </c>
      <c r="U43" s="5">
        <f t="shared" si="45"/>
        <v>-2130</v>
      </c>
      <c r="V43" s="4">
        <f t="shared" si="46"/>
        <v>200</v>
      </c>
      <c r="W43" s="4">
        <f t="shared" si="47"/>
        <v>-2025.9428638876486</v>
      </c>
      <c r="X43" s="5">
        <f t="shared" si="48"/>
        <v>200</v>
      </c>
      <c r="Y43" s="4">
        <f t="shared" si="49"/>
        <v>200</v>
      </c>
      <c r="Z43" s="4">
        <f t="shared" si="50"/>
        <v>-109.49397239077901</v>
      </c>
      <c r="AA43" s="4">
        <f t="shared" si="51"/>
        <v>0</v>
      </c>
      <c r="AB43" s="4">
        <f t="shared" si="52"/>
        <v>-115.42519229192554</v>
      </c>
      <c r="AC43" s="4">
        <f t="shared" si="53"/>
        <v>0</v>
      </c>
      <c r="AD43" s="4">
        <f t="shared" si="54"/>
        <v>-103.56275248963247</v>
      </c>
      <c r="AE43" s="4">
        <f t="shared" si="55"/>
        <v>-104</v>
      </c>
      <c r="AF43" s="4">
        <f t="shared" si="56"/>
        <v>-158.41874340974701</v>
      </c>
      <c r="AG43" s="4">
        <f t="shared" si="57"/>
        <v>0</v>
      </c>
      <c r="AH43" s="4">
        <f t="shared" si="58"/>
        <v>-164.14438510818965</v>
      </c>
      <c r="AI43" s="4">
        <f t="shared" si="59"/>
        <v>0</v>
      </c>
      <c r="AJ43" s="4">
        <f t="shared" si="60"/>
        <v>-152.69310171130437</v>
      </c>
      <c r="AK43" s="4">
        <f t="shared" si="61"/>
        <v>-153</v>
      </c>
      <c r="AM43" s="1">
        <v>161</v>
      </c>
    </row>
    <row r="44" spans="1:81" s="1" customFormat="1" ht="17.25" customHeight="1" x14ac:dyDescent="0.2">
      <c r="B44" s="36">
        <v>22</v>
      </c>
      <c r="C44" s="38"/>
      <c r="D44" s="38"/>
      <c r="E44" s="24"/>
      <c r="F44" s="24"/>
      <c r="G44" s="25">
        <f t="shared" si="31"/>
        <v>0</v>
      </c>
      <c r="H44" s="26" t="str">
        <f t="shared" si="32"/>
        <v>0-0</v>
      </c>
      <c r="I44" s="25">
        <f t="shared" si="33"/>
        <v>0</v>
      </c>
      <c r="J44" s="26" t="str">
        <f t="shared" si="34"/>
        <v/>
      </c>
      <c r="K44" s="25">
        <f t="shared" si="35"/>
        <v>0</v>
      </c>
      <c r="L44" s="26" t="str">
        <f t="shared" si="36"/>
        <v/>
      </c>
      <c r="M44" s="1">
        <f t="shared" si="37"/>
        <v>0</v>
      </c>
      <c r="N44" s="1">
        <f t="shared" si="38"/>
        <v>2</v>
      </c>
      <c r="O44" s="1">
        <f t="shared" si="39"/>
        <v>0</v>
      </c>
      <c r="P44" s="5">
        <f t="shared" si="40"/>
        <v>-2080.7455933086299</v>
      </c>
      <c r="Q44" s="5">
        <f t="shared" si="41"/>
        <v>-2070</v>
      </c>
      <c r="R44" s="4">
        <f t="shared" si="42"/>
        <v>200</v>
      </c>
      <c r="S44" s="4">
        <f t="shared" si="43"/>
        <v>200</v>
      </c>
      <c r="T44" s="4">
        <f t="shared" si="44"/>
        <v>-2135.5483227296113</v>
      </c>
      <c r="U44" s="5">
        <f t="shared" si="45"/>
        <v>-2130</v>
      </c>
      <c r="V44" s="4">
        <f t="shared" si="46"/>
        <v>200</v>
      </c>
      <c r="W44" s="4">
        <f t="shared" si="47"/>
        <v>-2025.9428638876486</v>
      </c>
      <c r="X44" s="5">
        <f t="shared" si="48"/>
        <v>200</v>
      </c>
      <c r="Y44" s="4">
        <f t="shared" si="49"/>
        <v>200</v>
      </c>
      <c r="Z44" s="4">
        <f t="shared" si="50"/>
        <v>-109.49397239077901</v>
      </c>
      <c r="AA44" s="4">
        <f t="shared" si="51"/>
        <v>0</v>
      </c>
      <c r="AB44" s="4">
        <f t="shared" si="52"/>
        <v>-115.42519229192554</v>
      </c>
      <c r="AC44" s="4">
        <f t="shared" si="53"/>
        <v>0</v>
      </c>
      <c r="AD44" s="4">
        <f t="shared" si="54"/>
        <v>-103.56275248963247</v>
      </c>
      <c r="AE44" s="4">
        <f t="shared" si="55"/>
        <v>-104</v>
      </c>
      <c r="AF44" s="4">
        <f t="shared" si="56"/>
        <v>-158.41874340974701</v>
      </c>
      <c r="AG44" s="4">
        <f t="shared" si="57"/>
        <v>0</v>
      </c>
      <c r="AH44" s="4">
        <f t="shared" si="58"/>
        <v>-164.14438510818965</v>
      </c>
      <c r="AI44" s="4">
        <f t="shared" si="59"/>
        <v>0</v>
      </c>
      <c r="AJ44" s="4">
        <f t="shared" si="60"/>
        <v>-152.69310171130437</v>
      </c>
      <c r="AK44" s="4">
        <f t="shared" si="61"/>
        <v>-153</v>
      </c>
      <c r="AM44" s="2">
        <v>162</v>
      </c>
    </row>
    <row r="45" spans="1:81" s="1" customFormat="1" ht="17.25" customHeight="1" x14ac:dyDescent="0.2">
      <c r="B45" s="35">
        <v>23</v>
      </c>
      <c r="C45" s="38"/>
      <c r="D45" s="38"/>
      <c r="E45" s="24"/>
      <c r="F45" s="24"/>
      <c r="G45" s="25">
        <f t="shared" si="31"/>
        <v>0</v>
      </c>
      <c r="H45" s="26" t="str">
        <f t="shared" si="32"/>
        <v>0-0</v>
      </c>
      <c r="I45" s="25">
        <f t="shared" si="33"/>
        <v>0</v>
      </c>
      <c r="J45" s="26" t="str">
        <f t="shared" si="34"/>
        <v/>
      </c>
      <c r="K45" s="25">
        <f t="shared" si="35"/>
        <v>0</v>
      </c>
      <c r="L45" s="26" t="str">
        <f t="shared" si="36"/>
        <v/>
      </c>
      <c r="M45" s="1">
        <f t="shared" si="37"/>
        <v>0</v>
      </c>
      <c r="N45" s="1">
        <f t="shared" si="38"/>
        <v>2</v>
      </c>
      <c r="O45" s="1">
        <f t="shared" si="39"/>
        <v>0</v>
      </c>
      <c r="P45" s="5">
        <f t="shared" si="40"/>
        <v>-2080.7455933086299</v>
      </c>
      <c r="Q45" s="5">
        <f t="shared" si="41"/>
        <v>-2070</v>
      </c>
      <c r="R45" s="4">
        <f t="shared" si="42"/>
        <v>200</v>
      </c>
      <c r="S45" s="4">
        <f t="shared" si="43"/>
        <v>200</v>
      </c>
      <c r="T45" s="4">
        <f t="shared" si="44"/>
        <v>-2135.5483227296113</v>
      </c>
      <c r="U45" s="5">
        <f t="shared" si="45"/>
        <v>-2130</v>
      </c>
      <c r="V45" s="4">
        <f t="shared" si="46"/>
        <v>200</v>
      </c>
      <c r="W45" s="4">
        <f t="shared" si="47"/>
        <v>-2025.9428638876486</v>
      </c>
      <c r="X45" s="5">
        <f t="shared" si="48"/>
        <v>200</v>
      </c>
      <c r="Y45" s="4">
        <f t="shared" si="49"/>
        <v>200</v>
      </c>
      <c r="Z45" s="4">
        <f t="shared" si="50"/>
        <v>-109.49397239077901</v>
      </c>
      <c r="AA45" s="4">
        <f t="shared" si="51"/>
        <v>0</v>
      </c>
      <c r="AB45" s="4">
        <f t="shared" si="52"/>
        <v>-115.42519229192554</v>
      </c>
      <c r="AC45" s="4">
        <f t="shared" si="53"/>
        <v>0</v>
      </c>
      <c r="AD45" s="4">
        <f t="shared" si="54"/>
        <v>-103.56275248963247</v>
      </c>
      <c r="AE45" s="4">
        <f t="shared" si="55"/>
        <v>-104</v>
      </c>
      <c r="AF45" s="4">
        <f t="shared" si="56"/>
        <v>-158.41874340974701</v>
      </c>
      <c r="AG45" s="4">
        <f t="shared" si="57"/>
        <v>0</v>
      </c>
      <c r="AH45" s="4">
        <f t="shared" si="58"/>
        <v>-164.14438510818965</v>
      </c>
      <c r="AI45" s="4">
        <f t="shared" si="59"/>
        <v>0</v>
      </c>
      <c r="AJ45" s="4">
        <f t="shared" si="60"/>
        <v>-152.69310171130437</v>
      </c>
      <c r="AK45" s="4">
        <f t="shared" si="61"/>
        <v>-153</v>
      </c>
      <c r="AM45" s="1">
        <v>163</v>
      </c>
    </row>
    <row r="46" spans="1:81" s="1" customFormat="1" ht="17.25" customHeight="1" x14ac:dyDescent="0.2">
      <c r="B46" s="36">
        <v>24</v>
      </c>
      <c r="C46" s="38"/>
      <c r="D46" s="38"/>
      <c r="E46" s="24"/>
      <c r="F46" s="24"/>
      <c r="G46" s="25">
        <f t="shared" si="31"/>
        <v>0</v>
      </c>
      <c r="H46" s="26" t="str">
        <f t="shared" si="32"/>
        <v>0-0</v>
      </c>
      <c r="I46" s="25">
        <f t="shared" si="33"/>
        <v>0</v>
      </c>
      <c r="J46" s="26" t="str">
        <f t="shared" si="34"/>
        <v/>
      </c>
      <c r="K46" s="25">
        <f t="shared" si="35"/>
        <v>0</v>
      </c>
      <c r="L46" s="26" t="str">
        <f t="shared" si="36"/>
        <v/>
      </c>
      <c r="M46" s="1">
        <f t="shared" si="37"/>
        <v>0</v>
      </c>
      <c r="N46" s="1">
        <f t="shared" si="38"/>
        <v>2</v>
      </c>
      <c r="O46" s="1">
        <f t="shared" si="39"/>
        <v>0</v>
      </c>
      <c r="P46" s="5">
        <f t="shared" si="40"/>
        <v>-2080.7455933086299</v>
      </c>
      <c r="Q46" s="5">
        <f t="shared" si="41"/>
        <v>-2070</v>
      </c>
      <c r="R46" s="4">
        <f t="shared" si="42"/>
        <v>200</v>
      </c>
      <c r="S46" s="4">
        <f t="shared" si="43"/>
        <v>200</v>
      </c>
      <c r="T46" s="4">
        <f t="shared" si="44"/>
        <v>-2135.5483227296113</v>
      </c>
      <c r="U46" s="5">
        <f t="shared" si="45"/>
        <v>-2130</v>
      </c>
      <c r="V46" s="4">
        <f t="shared" si="46"/>
        <v>200</v>
      </c>
      <c r="W46" s="4">
        <f t="shared" si="47"/>
        <v>-2025.9428638876486</v>
      </c>
      <c r="X46" s="5">
        <f t="shared" si="48"/>
        <v>200</v>
      </c>
      <c r="Y46" s="4">
        <f t="shared" si="49"/>
        <v>200</v>
      </c>
      <c r="Z46" s="4">
        <f t="shared" si="50"/>
        <v>-109.49397239077901</v>
      </c>
      <c r="AA46" s="4">
        <f t="shared" si="51"/>
        <v>0</v>
      </c>
      <c r="AB46" s="4">
        <f t="shared" si="52"/>
        <v>-115.42519229192554</v>
      </c>
      <c r="AC46" s="4">
        <f t="shared" si="53"/>
        <v>0</v>
      </c>
      <c r="AD46" s="4">
        <f t="shared" si="54"/>
        <v>-103.56275248963247</v>
      </c>
      <c r="AE46" s="4">
        <f t="shared" si="55"/>
        <v>-104</v>
      </c>
      <c r="AF46" s="4">
        <f t="shared" si="56"/>
        <v>-158.41874340974701</v>
      </c>
      <c r="AG46" s="4">
        <f t="shared" si="57"/>
        <v>0</v>
      </c>
      <c r="AH46" s="4">
        <f t="shared" si="58"/>
        <v>-164.14438510818965</v>
      </c>
      <c r="AI46" s="4">
        <f t="shared" si="59"/>
        <v>0</v>
      </c>
      <c r="AJ46" s="4">
        <f t="shared" si="60"/>
        <v>-152.69310171130437</v>
      </c>
      <c r="AK46" s="4">
        <f t="shared" si="61"/>
        <v>-153</v>
      </c>
      <c r="AM46" s="2">
        <v>164</v>
      </c>
    </row>
    <row r="47" spans="1:81" s="1" customFormat="1" ht="17.25" customHeight="1" x14ac:dyDescent="0.2">
      <c r="B47" s="35">
        <v>25</v>
      </c>
      <c r="C47" s="38"/>
      <c r="D47" s="38"/>
      <c r="E47" s="24"/>
      <c r="F47" s="24"/>
      <c r="G47" s="25">
        <f t="shared" si="31"/>
        <v>0</v>
      </c>
      <c r="H47" s="26" t="str">
        <f t="shared" si="32"/>
        <v>0-0</v>
      </c>
      <c r="I47" s="25">
        <f t="shared" si="33"/>
        <v>0</v>
      </c>
      <c r="J47" s="26" t="str">
        <f t="shared" si="34"/>
        <v/>
      </c>
      <c r="K47" s="25">
        <f t="shared" si="35"/>
        <v>0</v>
      </c>
      <c r="L47" s="26" t="str">
        <f t="shared" si="36"/>
        <v/>
      </c>
      <c r="M47" s="1">
        <f t="shared" si="37"/>
        <v>0</v>
      </c>
      <c r="N47" s="1">
        <f t="shared" si="38"/>
        <v>2</v>
      </c>
      <c r="O47" s="1">
        <f t="shared" si="39"/>
        <v>0</v>
      </c>
      <c r="P47" s="5">
        <f t="shared" si="40"/>
        <v>-2080.7455933086299</v>
      </c>
      <c r="Q47" s="5">
        <f t="shared" si="41"/>
        <v>-2070</v>
      </c>
      <c r="R47" s="4">
        <f t="shared" si="42"/>
        <v>200</v>
      </c>
      <c r="S47" s="4">
        <f t="shared" si="43"/>
        <v>200</v>
      </c>
      <c r="T47" s="4">
        <f t="shared" si="44"/>
        <v>-2135.5483227296113</v>
      </c>
      <c r="U47" s="5">
        <f t="shared" si="45"/>
        <v>-2130</v>
      </c>
      <c r="V47" s="4">
        <f t="shared" si="46"/>
        <v>200</v>
      </c>
      <c r="W47" s="4">
        <f t="shared" si="47"/>
        <v>-2025.9428638876486</v>
      </c>
      <c r="X47" s="5">
        <f t="shared" si="48"/>
        <v>200</v>
      </c>
      <c r="Y47" s="4">
        <f t="shared" si="49"/>
        <v>200</v>
      </c>
      <c r="Z47" s="4">
        <f t="shared" si="50"/>
        <v>-109.49397239077901</v>
      </c>
      <c r="AA47" s="4">
        <f t="shared" si="51"/>
        <v>0</v>
      </c>
      <c r="AB47" s="4">
        <f t="shared" si="52"/>
        <v>-115.42519229192554</v>
      </c>
      <c r="AC47" s="4">
        <f t="shared" si="53"/>
        <v>0</v>
      </c>
      <c r="AD47" s="4">
        <f t="shared" si="54"/>
        <v>-103.56275248963247</v>
      </c>
      <c r="AE47" s="4">
        <f t="shared" si="55"/>
        <v>-104</v>
      </c>
      <c r="AF47" s="4">
        <f t="shared" si="56"/>
        <v>-158.41874340974701</v>
      </c>
      <c r="AG47" s="4">
        <f t="shared" si="57"/>
        <v>0</v>
      </c>
      <c r="AH47" s="4">
        <f t="shared" si="58"/>
        <v>-164.14438510818965</v>
      </c>
      <c r="AI47" s="4">
        <f t="shared" si="59"/>
        <v>0</v>
      </c>
      <c r="AJ47" s="4">
        <f t="shared" si="60"/>
        <v>-152.69310171130437</v>
      </c>
      <c r="AK47" s="4">
        <f t="shared" si="61"/>
        <v>-153</v>
      </c>
      <c r="AM47" s="1">
        <v>165</v>
      </c>
    </row>
    <row r="48" spans="1:81" s="1" customFormat="1" ht="17.25" customHeight="1" x14ac:dyDescent="0.2">
      <c r="B48" s="36">
        <v>26</v>
      </c>
      <c r="C48" s="40"/>
      <c r="D48" s="41"/>
      <c r="E48" s="24"/>
      <c r="F48" s="24"/>
      <c r="G48" s="25">
        <f t="shared" si="31"/>
        <v>0</v>
      </c>
      <c r="H48" s="26" t="str">
        <f t="shared" si="32"/>
        <v>0-0</v>
      </c>
      <c r="I48" s="25">
        <f t="shared" si="33"/>
        <v>0</v>
      </c>
      <c r="J48" s="26" t="str">
        <f t="shared" si="34"/>
        <v/>
      </c>
      <c r="K48" s="25">
        <f t="shared" si="35"/>
        <v>0</v>
      </c>
      <c r="L48" s="26" t="str">
        <f t="shared" si="36"/>
        <v/>
      </c>
      <c r="M48" s="1">
        <f t="shared" si="37"/>
        <v>0</v>
      </c>
      <c r="N48" s="1">
        <f t="shared" si="38"/>
        <v>2</v>
      </c>
      <c r="O48" s="1">
        <f t="shared" si="39"/>
        <v>0</v>
      </c>
      <c r="P48" s="5">
        <f t="shared" si="40"/>
        <v>-2080.7455933086299</v>
      </c>
      <c r="Q48" s="5">
        <f t="shared" si="41"/>
        <v>-2070</v>
      </c>
      <c r="R48" s="4">
        <f t="shared" si="42"/>
        <v>200</v>
      </c>
      <c r="S48" s="4">
        <f t="shared" si="43"/>
        <v>200</v>
      </c>
      <c r="T48" s="4">
        <f t="shared" si="44"/>
        <v>-2135.5483227296113</v>
      </c>
      <c r="U48" s="5">
        <f t="shared" si="45"/>
        <v>-2130</v>
      </c>
      <c r="V48" s="4">
        <f t="shared" si="46"/>
        <v>200</v>
      </c>
      <c r="W48" s="4">
        <f t="shared" si="47"/>
        <v>-2025.9428638876486</v>
      </c>
      <c r="X48" s="5">
        <f t="shared" si="48"/>
        <v>200</v>
      </c>
      <c r="Y48" s="4">
        <f t="shared" si="49"/>
        <v>200</v>
      </c>
      <c r="Z48" s="4">
        <f t="shared" si="50"/>
        <v>-109.49397239077901</v>
      </c>
      <c r="AA48" s="4">
        <f t="shared" si="51"/>
        <v>0</v>
      </c>
      <c r="AB48" s="4">
        <f t="shared" si="52"/>
        <v>-115.42519229192554</v>
      </c>
      <c r="AC48" s="4">
        <f t="shared" si="53"/>
        <v>0</v>
      </c>
      <c r="AD48" s="4">
        <f t="shared" si="54"/>
        <v>-103.56275248963247</v>
      </c>
      <c r="AE48" s="4">
        <f t="shared" si="55"/>
        <v>-104</v>
      </c>
      <c r="AF48" s="4">
        <f t="shared" si="56"/>
        <v>-158.41874340974701</v>
      </c>
      <c r="AG48" s="4">
        <f t="shared" si="57"/>
        <v>0</v>
      </c>
      <c r="AH48" s="4">
        <f t="shared" si="58"/>
        <v>-164.14438510818965</v>
      </c>
      <c r="AI48" s="4">
        <f t="shared" si="59"/>
        <v>0</v>
      </c>
      <c r="AJ48" s="4">
        <f t="shared" si="60"/>
        <v>-152.69310171130437</v>
      </c>
      <c r="AK48" s="4">
        <f t="shared" si="61"/>
        <v>-153</v>
      </c>
      <c r="AM48" s="2">
        <v>166</v>
      </c>
    </row>
    <row r="49" spans="1:81" s="1" customFormat="1" ht="17.25" customHeight="1" x14ac:dyDescent="0.2">
      <c r="A49" s="20" t="s">
        <v>4</v>
      </c>
      <c r="B49" s="35">
        <v>27</v>
      </c>
      <c r="C49" s="38"/>
      <c r="D49" s="38"/>
      <c r="E49" s="24"/>
      <c r="F49" s="24"/>
      <c r="G49" s="25">
        <f t="shared" si="31"/>
        <v>0</v>
      </c>
      <c r="H49" s="26" t="str">
        <f t="shared" si="32"/>
        <v>0-0</v>
      </c>
      <c r="I49" s="25">
        <f t="shared" si="33"/>
        <v>0</v>
      </c>
      <c r="J49" s="26" t="str">
        <f t="shared" si="34"/>
        <v/>
      </c>
      <c r="K49" s="25">
        <f t="shared" si="35"/>
        <v>0</v>
      </c>
      <c r="L49" s="26" t="str">
        <f t="shared" si="36"/>
        <v/>
      </c>
      <c r="M49" s="1">
        <f t="shared" si="37"/>
        <v>0</v>
      </c>
      <c r="N49" s="1">
        <f t="shared" si="38"/>
        <v>2</v>
      </c>
      <c r="O49" s="1">
        <f t="shared" si="39"/>
        <v>0</v>
      </c>
      <c r="P49" s="5">
        <f t="shared" si="40"/>
        <v>-2080.7455933086299</v>
      </c>
      <c r="Q49" s="5">
        <f t="shared" si="41"/>
        <v>-2070</v>
      </c>
      <c r="R49" s="4">
        <f t="shared" si="42"/>
        <v>200</v>
      </c>
      <c r="S49" s="4">
        <f t="shared" si="43"/>
        <v>200</v>
      </c>
      <c r="T49" s="4">
        <f t="shared" si="44"/>
        <v>-2135.5483227296113</v>
      </c>
      <c r="U49" s="5">
        <f t="shared" si="45"/>
        <v>-2130</v>
      </c>
      <c r="V49" s="4">
        <f t="shared" si="46"/>
        <v>200</v>
      </c>
      <c r="W49" s="4">
        <f t="shared" si="47"/>
        <v>-2025.9428638876486</v>
      </c>
      <c r="X49" s="5">
        <f t="shared" si="48"/>
        <v>200</v>
      </c>
      <c r="Y49" s="4">
        <f t="shared" si="49"/>
        <v>200</v>
      </c>
      <c r="Z49" s="4">
        <f t="shared" si="50"/>
        <v>-109.49397239077901</v>
      </c>
      <c r="AA49" s="4">
        <f t="shared" si="51"/>
        <v>0</v>
      </c>
      <c r="AB49" s="4">
        <f t="shared" si="52"/>
        <v>-115.42519229192554</v>
      </c>
      <c r="AC49" s="4">
        <f t="shared" si="53"/>
        <v>0</v>
      </c>
      <c r="AD49" s="4">
        <f t="shared" si="54"/>
        <v>-103.56275248963247</v>
      </c>
      <c r="AE49" s="4">
        <f t="shared" si="55"/>
        <v>-104</v>
      </c>
      <c r="AF49" s="4">
        <f t="shared" si="56"/>
        <v>-158.41874340974701</v>
      </c>
      <c r="AG49" s="4">
        <f t="shared" si="57"/>
        <v>0</v>
      </c>
      <c r="AH49" s="4">
        <f t="shared" si="58"/>
        <v>-164.14438510818965</v>
      </c>
      <c r="AI49" s="4">
        <f t="shared" si="59"/>
        <v>0</v>
      </c>
      <c r="AJ49" s="4">
        <f t="shared" si="60"/>
        <v>-152.69310171130437</v>
      </c>
      <c r="AK49" s="4">
        <f t="shared" si="61"/>
        <v>-153</v>
      </c>
      <c r="AM49" s="1">
        <v>167</v>
      </c>
    </row>
    <row r="50" spans="1:81" s="1" customFormat="1" ht="17.25" customHeight="1" x14ac:dyDescent="0.2">
      <c r="B50" s="36">
        <v>28</v>
      </c>
      <c r="C50" s="38"/>
      <c r="D50" s="38"/>
      <c r="E50" s="24"/>
      <c r="F50" s="24"/>
      <c r="G50" s="25">
        <f t="shared" si="31"/>
        <v>0</v>
      </c>
      <c r="H50" s="26" t="str">
        <f t="shared" si="32"/>
        <v>0-0</v>
      </c>
      <c r="I50" s="25">
        <f t="shared" si="33"/>
        <v>0</v>
      </c>
      <c r="J50" s="26" t="str">
        <f t="shared" si="34"/>
        <v/>
      </c>
      <c r="K50" s="25">
        <f t="shared" si="35"/>
        <v>0</v>
      </c>
      <c r="L50" s="26" t="str">
        <f t="shared" si="36"/>
        <v/>
      </c>
      <c r="M50" s="1">
        <f t="shared" si="37"/>
        <v>0</v>
      </c>
      <c r="N50" s="1">
        <f t="shared" si="38"/>
        <v>2</v>
      </c>
      <c r="O50" s="1">
        <f t="shared" si="39"/>
        <v>0</v>
      </c>
      <c r="P50" s="5">
        <f t="shared" si="40"/>
        <v>-2080.7455933086299</v>
      </c>
      <c r="Q50" s="5">
        <f t="shared" si="41"/>
        <v>-2070</v>
      </c>
      <c r="R50" s="4">
        <f t="shared" si="42"/>
        <v>200</v>
      </c>
      <c r="S50" s="4">
        <f t="shared" si="43"/>
        <v>200</v>
      </c>
      <c r="T50" s="4">
        <f t="shared" si="44"/>
        <v>-2135.5483227296113</v>
      </c>
      <c r="U50" s="5">
        <f t="shared" si="45"/>
        <v>-2130</v>
      </c>
      <c r="V50" s="4">
        <f t="shared" si="46"/>
        <v>200</v>
      </c>
      <c r="W50" s="4">
        <f t="shared" si="47"/>
        <v>-2025.9428638876486</v>
      </c>
      <c r="X50" s="5">
        <f t="shared" si="48"/>
        <v>200</v>
      </c>
      <c r="Y50" s="4">
        <f t="shared" si="49"/>
        <v>200</v>
      </c>
      <c r="Z50" s="4">
        <f t="shared" si="50"/>
        <v>-109.49397239077901</v>
      </c>
      <c r="AA50" s="4">
        <f t="shared" si="51"/>
        <v>0</v>
      </c>
      <c r="AB50" s="4">
        <f t="shared" si="52"/>
        <v>-115.42519229192554</v>
      </c>
      <c r="AC50" s="4">
        <f t="shared" si="53"/>
        <v>0</v>
      </c>
      <c r="AD50" s="4">
        <f t="shared" si="54"/>
        <v>-103.56275248963247</v>
      </c>
      <c r="AE50" s="4">
        <f t="shared" si="55"/>
        <v>-104</v>
      </c>
      <c r="AF50" s="4">
        <f t="shared" si="56"/>
        <v>-158.41874340974701</v>
      </c>
      <c r="AG50" s="4">
        <f t="shared" si="57"/>
        <v>0</v>
      </c>
      <c r="AH50" s="4">
        <f t="shared" si="58"/>
        <v>-164.14438510818965</v>
      </c>
      <c r="AI50" s="4">
        <f t="shared" si="59"/>
        <v>0</v>
      </c>
      <c r="AJ50" s="4">
        <f t="shared" si="60"/>
        <v>-152.69310171130437</v>
      </c>
      <c r="AK50" s="4">
        <f t="shared" si="61"/>
        <v>-153</v>
      </c>
      <c r="AM50" s="2">
        <v>168</v>
      </c>
    </row>
    <row r="51" spans="1:81" s="1" customFormat="1" ht="17.25" customHeight="1" x14ac:dyDescent="0.2">
      <c r="B51" s="35">
        <v>29</v>
      </c>
      <c r="C51" s="38"/>
      <c r="D51" s="38"/>
      <c r="E51" s="24"/>
      <c r="F51" s="24"/>
      <c r="G51" s="25">
        <f t="shared" si="31"/>
        <v>0</v>
      </c>
      <c r="H51" s="26" t="str">
        <f t="shared" si="32"/>
        <v>0-0</v>
      </c>
      <c r="I51" s="25">
        <f t="shared" si="33"/>
        <v>0</v>
      </c>
      <c r="J51" s="26" t="str">
        <f t="shared" si="34"/>
        <v/>
      </c>
      <c r="K51" s="25">
        <f t="shared" si="35"/>
        <v>0</v>
      </c>
      <c r="L51" s="26" t="str">
        <f t="shared" si="36"/>
        <v/>
      </c>
      <c r="M51" s="1">
        <f t="shared" si="37"/>
        <v>0</v>
      </c>
      <c r="N51" s="1">
        <f t="shared" si="38"/>
        <v>2</v>
      </c>
      <c r="O51" s="1">
        <f t="shared" si="39"/>
        <v>0</v>
      </c>
      <c r="P51" s="5">
        <f t="shared" si="40"/>
        <v>-2080.7455933086299</v>
      </c>
      <c r="Q51" s="5">
        <f t="shared" si="41"/>
        <v>-2070</v>
      </c>
      <c r="R51" s="4">
        <f t="shared" si="42"/>
        <v>200</v>
      </c>
      <c r="S51" s="4">
        <f t="shared" si="43"/>
        <v>200</v>
      </c>
      <c r="T51" s="4">
        <f t="shared" si="44"/>
        <v>-2135.5483227296113</v>
      </c>
      <c r="U51" s="5">
        <f t="shared" si="45"/>
        <v>-2130</v>
      </c>
      <c r="V51" s="4">
        <f t="shared" si="46"/>
        <v>200</v>
      </c>
      <c r="W51" s="4">
        <f t="shared" si="47"/>
        <v>-2025.9428638876486</v>
      </c>
      <c r="X51" s="5">
        <f t="shared" si="48"/>
        <v>200</v>
      </c>
      <c r="Y51" s="4">
        <f t="shared" si="49"/>
        <v>200</v>
      </c>
      <c r="Z51" s="4">
        <f t="shared" si="50"/>
        <v>-109.49397239077901</v>
      </c>
      <c r="AA51" s="4">
        <f t="shared" si="51"/>
        <v>0</v>
      </c>
      <c r="AB51" s="4">
        <f t="shared" si="52"/>
        <v>-115.42519229192554</v>
      </c>
      <c r="AC51" s="4">
        <f t="shared" si="53"/>
        <v>0</v>
      </c>
      <c r="AD51" s="4">
        <f t="shared" si="54"/>
        <v>-103.56275248963247</v>
      </c>
      <c r="AE51" s="4">
        <f t="shared" si="55"/>
        <v>-104</v>
      </c>
      <c r="AF51" s="4">
        <f t="shared" si="56"/>
        <v>-158.41874340974701</v>
      </c>
      <c r="AG51" s="4">
        <f t="shared" si="57"/>
        <v>0</v>
      </c>
      <c r="AH51" s="4">
        <f t="shared" si="58"/>
        <v>-164.14438510818965</v>
      </c>
      <c r="AI51" s="4">
        <f t="shared" si="59"/>
        <v>0</v>
      </c>
      <c r="AJ51" s="4">
        <f t="shared" si="60"/>
        <v>-152.69310171130437</v>
      </c>
      <c r="AK51" s="4">
        <f t="shared" si="61"/>
        <v>-153</v>
      </c>
      <c r="AM51" s="1">
        <v>169</v>
      </c>
    </row>
    <row r="52" spans="1:81" s="1" customFormat="1" ht="17.25" customHeight="1" x14ac:dyDescent="0.2">
      <c r="B52" s="36">
        <v>30</v>
      </c>
      <c r="C52" s="38"/>
      <c r="D52" s="38"/>
      <c r="E52" s="24"/>
      <c r="F52" s="24"/>
      <c r="G52" s="25">
        <f t="shared" si="31"/>
        <v>0</v>
      </c>
      <c r="H52" s="26" t="str">
        <f t="shared" si="32"/>
        <v>0-0</v>
      </c>
      <c r="I52" s="25">
        <f t="shared" si="33"/>
        <v>0</v>
      </c>
      <c r="J52" s="26" t="str">
        <f t="shared" si="34"/>
        <v/>
      </c>
      <c r="K52" s="25">
        <f t="shared" si="35"/>
        <v>0</v>
      </c>
      <c r="L52" s="26" t="str">
        <f t="shared" si="36"/>
        <v/>
      </c>
      <c r="M52" s="1">
        <f t="shared" si="37"/>
        <v>0</v>
      </c>
      <c r="N52" s="1">
        <f t="shared" si="38"/>
        <v>2</v>
      </c>
      <c r="O52" s="1">
        <f t="shared" si="39"/>
        <v>0</v>
      </c>
      <c r="P52" s="5">
        <f t="shared" si="40"/>
        <v>-2080.7455933086299</v>
      </c>
      <c r="Q52" s="5">
        <f t="shared" si="41"/>
        <v>-2070</v>
      </c>
      <c r="R52" s="4">
        <f t="shared" si="42"/>
        <v>200</v>
      </c>
      <c r="S52" s="4">
        <f t="shared" si="43"/>
        <v>200</v>
      </c>
      <c r="T52" s="4">
        <f t="shared" si="44"/>
        <v>-2135.5483227296113</v>
      </c>
      <c r="U52" s="5">
        <f t="shared" si="45"/>
        <v>-2130</v>
      </c>
      <c r="V52" s="4">
        <f t="shared" si="46"/>
        <v>200</v>
      </c>
      <c r="W52" s="4">
        <f t="shared" si="47"/>
        <v>-2025.9428638876486</v>
      </c>
      <c r="X52" s="5">
        <f t="shared" si="48"/>
        <v>200</v>
      </c>
      <c r="Y52" s="4">
        <f t="shared" si="49"/>
        <v>200</v>
      </c>
      <c r="Z52" s="4">
        <f t="shared" si="50"/>
        <v>-109.49397239077901</v>
      </c>
      <c r="AA52" s="4">
        <f t="shared" si="51"/>
        <v>0</v>
      </c>
      <c r="AB52" s="4">
        <f t="shared" si="52"/>
        <v>-115.42519229192554</v>
      </c>
      <c r="AC52" s="4">
        <f t="shared" si="53"/>
        <v>0</v>
      </c>
      <c r="AD52" s="4">
        <f t="shared" si="54"/>
        <v>-103.56275248963247</v>
      </c>
      <c r="AE52" s="4">
        <f t="shared" si="55"/>
        <v>-104</v>
      </c>
      <c r="AF52" s="4">
        <f t="shared" si="56"/>
        <v>-158.41874340974701</v>
      </c>
      <c r="AG52" s="4">
        <f t="shared" si="57"/>
        <v>0</v>
      </c>
      <c r="AH52" s="4">
        <f t="shared" si="58"/>
        <v>-164.14438510818965</v>
      </c>
      <c r="AI52" s="4">
        <f t="shared" si="59"/>
        <v>0</v>
      </c>
      <c r="AJ52" s="4">
        <f t="shared" si="60"/>
        <v>-152.69310171130437</v>
      </c>
      <c r="AK52" s="4">
        <f t="shared" si="61"/>
        <v>-153</v>
      </c>
      <c r="AM52" s="2">
        <v>170</v>
      </c>
    </row>
    <row r="53" spans="1:81" s="1" customFormat="1" ht="17.25" customHeight="1" x14ac:dyDescent="0.2">
      <c r="B53" s="35">
        <v>31</v>
      </c>
      <c r="C53" s="38"/>
      <c r="D53" s="38"/>
      <c r="E53" s="24"/>
      <c r="F53" s="24"/>
      <c r="G53" s="25">
        <f t="shared" si="31"/>
        <v>0</v>
      </c>
      <c r="H53" s="26" t="str">
        <f t="shared" si="32"/>
        <v>0-0</v>
      </c>
      <c r="I53" s="25">
        <f t="shared" si="33"/>
        <v>0</v>
      </c>
      <c r="J53" s="26" t="str">
        <f t="shared" si="34"/>
        <v/>
      </c>
      <c r="K53" s="25">
        <f t="shared" si="35"/>
        <v>0</v>
      </c>
      <c r="L53" s="26" t="str">
        <f t="shared" si="36"/>
        <v/>
      </c>
      <c r="M53" s="1">
        <f t="shared" si="37"/>
        <v>0</v>
      </c>
      <c r="N53" s="1">
        <f t="shared" si="38"/>
        <v>2</v>
      </c>
      <c r="O53" s="1">
        <f t="shared" si="39"/>
        <v>0</v>
      </c>
      <c r="P53" s="5">
        <f t="shared" si="40"/>
        <v>-2080.7455933086299</v>
      </c>
      <c r="Q53" s="5">
        <f t="shared" si="41"/>
        <v>-2070</v>
      </c>
      <c r="R53" s="4">
        <f t="shared" si="42"/>
        <v>200</v>
      </c>
      <c r="S53" s="4">
        <f t="shared" si="43"/>
        <v>200</v>
      </c>
      <c r="T53" s="4">
        <f t="shared" si="44"/>
        <v>-2135.5483227296113</v>
      </c>
      <c r="U53" s="5">
        <f t="shared" si="45"/>
        <v>-2130</v>
      </c>
      <c r="V53" s="4">
        <f t="shared" si="46"/>
        <v>200</v>
      </c>
      <c r="W53" s="4">
        <f t="shared" si="47"/>
        <v>-2025.9428638876486</v>
      </c>
      <c r="X53" s="5">
        <f t="shared" si="48"/>
        <v>200</v>
      </c>
      <c r="Y53" s="4">
        <f t="shared" si="49"/>
        <v>200</v>
      </c>
      <c r="Z53" s="4">
        <f t="shared" si="50"/>
        <v>-109.49397239077901</v>
      </c>
      <c r="AA53" s="4">
        <f t="shared" si="51"/>
        <v>0</v>
      </c>
      <c r="AB53" s="4">
        <f t="shared" si="52"/>
        <v>-115.42519229192554</v>
      </c>
      <c r="AC53" s="4">
        <f t="shared" si="53"/>
        <v>0</v>
      </c>
      <c r="AD53" s="4">
        <f t="shared" si="54"/>
        <v>-103.56275248963247</v>
      </c>
      <c r="AE53" s="4">
        <f t="shared" si="55"/>
        <v>-104</v>
      </c>
      <c r="AF53" s="4">
        <f t="shared" si="56"/>
        <v>-158.41874340974701</v>
      </c>
      <c r="AG53" s="4">
        <f t="shared" si="57"/>
        <v>0</v>
      </c>
      <c r="AH53" s="4">
        <f t="shared" si="58"/>
        <v>-164.14438510818965</v>
      </c>
      <c r="AI53" s="4">
        <f t="shared" si="59"/>
        <v>0</v>
      </c>
      <c r="AJ53" s="4">
        <f t="shared" si="60"/>
        <v>-152.69310171130437</v>
      </c>
      <c r="AK53" s="4">
        <f t="shared" si="61"/>
        <v>-153</v>
      </c>
      <c r="AM53" s="1">
        <v>200</v>
      </c>
      <c r="BZ53" s="2"/>
      <c r="CA53" s="2"/>
      <c r="CB53" s="2"/>
      <c r="CC53" s="2"/>
    </row>
    <row r="54" spans="1:81" s="1" customFormat="1" ht="17.25" customHeight="1" x14ac:dyDescent="0.2">
      <c r="B54" s="36">
        <v>32</v>
      </c>
      <c r="C54" s="38"/>
      <c r="D54" s="38"/>
      <c r="E54" s="24"/>
      <c r="F54" s="24"/>
      <c r="G54" s="25">
        <f t="shared" si="31"/>
        <v>0</v>
      </c>
      <c r="H54" s="26" t="str">
        <f t="shared" si="32"/>
        <v>0-0</v>
      </c>
      <c r="I54" s="25">
        <f t="shared" si="33"/>
        <v>0</v>
      </c>
      <c r="J54" s="26" t="str">
        <f t="shared" si="34"/>
        <v/>
      </c>
      <c r="K54" s="25">
        <f t="shared" si="35"/>
        <v>0</v>
      </c>
      <c r="L54" s="26" t="str">
        <f t="shared" si="36"/>
        <v/>
      </c>
      <c r="M54" s="1">
        <f t="shared" si="37"/>
        <v>0</v>
      </c>
      <c r="N54" s="1">
        <f t="shared" si="38"/>
        <v>2</v>
      </c>
      <c r="O54" s="1">
        <f t="shared" si="39"/>
        <v>0</v>
      </c>
      <c r="P54" s="5">
        <f t="shared" si="40"/>
        <v>-2080.7455933086299</v>
      </c>
      <c r="Q54" s="5">
        <f t="shared" si="41"/>
        <v>-2070</v>
      </c>
      <c r="R54" s="4">
        <f t="shared" si="42"/>
        <v>200</v>
      </c>
      <c r="S54" s="4">
        <f t="shared" si="43"/>
        <v>200</v>
      </c>
      <c r="T54" s="4">
        <f t="shared" si="44"/>
        <v>-2135.5483227296113</v>
      </c>
      <c r="U54" s="5">
        <f t="shared" si="45"/>
        <v>-2130</v>
      </c>
      <c r="V54" s="4">
        <f t="shared" si="46"/>
        <v>200</v>
      </c>
      <c r="W54" s="4">
        <f t="shared" si="47"/>
        <v>-2025.9428638876486</v>
      </c>
      <c r="X54" s="5">
        <f t="shared" si="48"/>
        <v>200</v>
      </c>
      <c r="Y54" s="4">
        <f t="shared" si="49"/>
        <v>200</v>
      </c>
      <c r="Z54" s="4">
        <f t="shared" si="50"/>
        <v>-109.49397239077901</v>
      </c>
      <c r="AA54" s="4">
        <f t="shared" si="51"/>
        <v>0</v>
      </c>
      <c r="AB54" s="4">
        <f t="shared" si="52"/>
        <v>-115.42519229192554</v>
      </c>
      <c r="AC54" s="4">
        <f t="shared" si="53"/>
        <v>0</v>
      </c>
      <c r="AD54" s="4">
        <f t="shared" si="54"/>
        <v>-103.56275248963247</v>
      </c>
      <c r="AE54" s="4">
        <f t="shared" si="55"/>
        <v>-104</v>
      </c>
      <c r="AF54" s="4">
        <f t="shared" si="56"/>
        <v>-158.41874340974701</v>
      </c>
      <c r="AG54" s="4">
        <f t="shared" si="57"/>
        <v>0</v>
      </c>
      <c r="AH54" s="4">
        <f t="shared" si="58"/>
        <v>-164.14438510818965</v>
      </c>
      <c r="AI54" s="4">
        <f t="shared" si="59"/>
        <v>0</v>
      </c>
      <c r="AJ54" s="4">
        <f t="shared" si="60"/>
        <v>-152.69310171130437</v>
      </c>
      <c r="AK54" s="4">
        <f t="shared" si="61"/>
        <v>-153</v>
      </c>
      <c r="AM54" s="1">
        <v>210</v>
      </c>
    </row>
    <row r="55" spans="1:81" s="1" customFormat="1" ht="17.25" customHeight="1" x14ac:dyDescent="0.2">
      <c r="B55" s="35">
        <v>33</v>
      </c>
      <c r="C55" s="38"/>
      <c r="D55" s="38"/>
      <c r="E55" s="24"/>
      <c r="F55" s="24"/>
      <c r="G55" s="25">
        <f t="shared" si="31"/>
        <v>0</v>
      </c>
      <c r="H55" s="26" t="str">
        <f t="shared" si="32"/>
        <v>0-0</v>
      </c>
      <c r="I55" s="25">
        <f t="shared" si="33"/>
        <v>0</v>
      </c>
      <c r="J55" s="26" t="str">
        <f t="shared" si="34"/>
        <v/>
      </c>
      <c r="K55" s="25">
        <f t="shared" si="35"/>
        <v>0</v>
      </c>
      <c r="L55" s="26" t="str">
        <f t="shared" si="36"/>
        <v/>
      </c>
      <c r="M55" s="1">
        <f t="shared" si="37"/>
        <v>0</v>
      </c>
      <c r="N55" s="1">
        <f t="shared" si="38"/>
        <v>2</v>
      </c>
      <c r="O55" s="1">
        <f t="shared" si="39"/>
        <v>0</v>
      </c>
      <c r="P55" s="5">
        <f t="shared" si="40"/>
        <v>-2080.7455933086299</v>
      </c>
      <c r="Q55" s="5">
        <f t="shared" si="41"/>
        <v>-2070</v>
      </c>
      <c r="R55" s="4">
        <f t="shared" si="42"/>
        <v>200</v>
      </c>
      <c r="S55" s="4">
        <f t="shared" si="43"/>
        <v>200</v>
      </c>
      <c r="T55" s="4">
        <f t="shared" si="44"/>
        <v>-2135.5483227296113</v>
      </c>
      <c r="U55" s="5">
        <f t="shared" si="45"/>
        <v>-2130</v>
      </c>
      <c r="V55" s="4">
        <f t="shared" si="46"/>
        <v>200</v>
      </c>
      <c r="W55" s="4">
        <f t="shared" si="47"/>
        <v>-2025.9428638876486</v>
      </c>
      <c r="X55" s="5">
        <f t="shared" si="48"/>
        <v>200</v>
      </c>
      <c r="Y55" s="4">
        <f t="shared" si="49"/>
        <v>200</v>
      </c>
      <c r="Z55" s="4">
        <f t="shared" si="50"/>
        <v>-109.49397239077901</v>
      </c>
      <c r="AA55" s="4">
        <f t="shared" si="51"/>
        <v>0</v>
      </c>
      <c r="AB55" s="4">
        <f t="shared" si="52"/>
        <v>-115.42519229192554</v>
      </c>
      <c r="AC55" s="4">
        <f t="shared" si="53"/>
        <v>0</v>
      </c>
      <c r="AD55" s="4">
        <f t="shared" si="54"/>
        <v>-103.56275248963247</v>
      </c>
      <c r="AE55" s="4">
        <f t="shared" si="55"/>
        <v>-104</v>
      </c>
      <c r="AF55" s="4">
        <f t="shared" si="56"/>
        <v>-158.41874340974701</v>
      </c>
      <c r="AG55" s="4">
        <f t="shared" si="57"/>
        <v>0</v>
      </c>
      <c r="AH55" s="4">
        <f t="shared" si="58"/>
        <v>-164.14438510818965</v>
      </c>
      <c r="AI55" s="4">
        <f t="shared" si="59"/>
        <v>0</v>
      </c>
      <c r="AJ55" s="4">
        <f t="shared" si="60"/>
        <v>-152.69310171130437</v>
      </c>
      <c r="AK55" s="4">
        <f t="shared" si="61"/>
        <v>-153</v>
      </c>
      <c r="AM55" s="1">
        <v>220</v>
      </c>
    </row>
    <row r="56" spans="1:81" s="1" customFormat="1" ht="17.25" customHeight="1" x14ac:dyDescent="0.2">
      <c r="B56" s="36">
        <v>34</v>
      </c>
      <c r="C56" s="38"/>
      <c r="D56" s="38"/>
      <c r="E56" s="24"/>
      <c r="F56" s="24"/>
      <c r="G56" s="25">
        <f t="shared" si="31"/>
        <v>0</v>
      </c>
      <c r="H56" s="26" t="str">
        <f t="shared" si="32"/>
        <v>0-0</v>
      </c>
      <c r="I56" s="25">
        <f t="shared" si="33"/>
        <v>0</v>
      </c>
      <c r="J56" s="26" t="str">
        <f t="shared" si="34"/>
        <v/>
      </c>
      <c r="K56" s="25">
        <f t="shared" si="35"/>
        <v>0</v>
      </c>
      <c r="L56" s="26" t="str">
        <f t="shared" si="36"/>
        <v/>
      </c>
      <c r="M56" s="1">
        <f t="shared" si="37"/>
        <v>0</v>
      </c>
      <c r="N56" s="1">
        <f t="shared" si="38"/>
        <v>2</v>
      </c>
      <c r="O56" s="1">
        <f t="shared" si="39"/>
        <v>0</v>
      </c>
      <c r="P56" s="5">
        <f t="shared" si="40"/>
        <v>-2080.7455933086299</v>
      </c>
      <c r="Q56" s="5">
        <f t="shared" si="41"/>
        <v>-2070</v>
      </c>
      <c r="R56" s="4">
        <f t="shared" si="42"/>
        <v>200</v>
      </c>
      <c r="S56" s="4">
        <f t="shared" si="43"/>
        <v>200</v>
      </c>
      <c r="T56" s="4">
        <f t="shared" si="44"/>
        <v>-2135.5483227296113</v>
      </c>
      <c r="U56" s="5">
        <f t="shared" si="45"/>
        <v>-2130</v>
      </c>
      <c r="V56" s="4">
        <f t="shared" si="46"/>
        <v>200</v>
      </c>
      <c r="W56" s="4">
        <f t="shared" si="47"/>
        <v>-2025.9428638876486</v>
      </c>
      <c r="X56" s="5">
        <f t="shared" si="48"/>
        <v>200</v>
      </c>
      <c r="Y56" s="4">
        <f t="shared" si="49"/>
        <v>200</v>
      </c>
      <c r="Z56" s="4">
        <f t="shared" si="50"/>
        <v>-109.49397239077901</v>
      </c>
      <c r="AA56" s="4">
        <f t="shared" si="51"/>
        <v>0</v>
      </c>
      <c r="AB56" s="4">
        <f t="shared" si="52"/>
        <v>-115.42519229192554</v>
      </c>
      <c r="AC56" s="4">
        <f t="shared" si="53"/>
        <v>0</v>
      </c>
      <c r="AD56" s="4">
        <f t="shared" si="54"/>
        <v>-103.56275248963247</v>
      </c>
      <c r="AE56" s="4">
        <f t="shared" si="55"/>
        <v>-104</v>
      </c>
      <c r="AF56" s="4">
        <f t="shared" si="56"/>
        <v>-158.41874340974701</v>
      </c>
      <c r="AG56" s="4">
        <f t="shared" si="57"/>
        <v>0</v>
      </c>
      <c r="AH56" s="4">
        <f t="shared" si="58"/>
        <v>-164.14438510818965</v>
      </c>
      <c r="AI56" s="4">
        <f t="shared" si="59"/>
        <v>0</v>
      </c>
      <c r="AJ56" s="4">
        <f t="shared" si="60"/>
        <v>-152.69310171130437</v>
      </c>
      <c r="AK56" s="4">
        <f t="shared" si="61"/>
        <v>-153</v>
      </c>
      <c r="AM56" s="1">
        <v>230</v>
      </c>
    </row>
    <row r="57" spans="1:81" s="1" customFormat="1" ht="17.25" customHeight="1" x14ac:dyDescent="0.2">
      <c r="B57" s="35">
        <v>35</v>
      </c>
      <c r="C57" s="38"/>
      <c r="D57" s="38"/>
      <c r="E57" s="24"/>
      <c r="F57" s="24"/>
      <c r="G57" s="25">
        <f t="shared" si="31"/>
        <v>0</v>
      </c>
      <c r="H57" s="26" t="str">
        <f t="shared" si="32"/>
        <v>0-0</v>
      </c>
      <c r="I57" s="25">
        <f t="shared" si="33"/>
        <v>0</v>
      </c>
      <c r="J57" s="26" t="str">
        <f t="shared" si="34"/>
        <v/>
      </c>
      <c r="K57" s="25">
        <f t="shared" si="35"/>
        <v>0</v>
      </c>
      <c r="L57" s="26" t="str">
        <f t="shared" si="36"/>
        <v/>
      </c>
      <c r="M57" s="1">
        <f t="shared" si="37"/>
        <v>0</v>
      </c>
      <c r="N57" s="1">
        <f t="shared" si="38"/>
        <v>2</v>
      </c>
      <c r="O57" s="1">
        <f t="shared" si="39"/>
        <v>0</v>
      </c>
      <c r="P57" s="5">
        <f t="shared" si="40"/>
        <v>-2080.7455933086299</v>
      </c>
      <c r="Q57" s="5">
        <f t="shared" si="41"/>
        <v>-2070</v>
      </c>
      <c r="R57" s="4">
        <f t="shared" si="42"/>
        <v>200</v>
      </c>
      <c r="S57" s="4">
        <f t="shared" si="43"/>
        <v>200</v>
      </c>
      <c r="T57" s="4">
        <f t="shared" si="44"/>
        <v>-2135.5483227296113</v>
      </c>
      <c r="U57" s="5">
        <f t="shared" si="45"/>
        <v>-2130</v>
      </c>
      <c r="V57" s="4">
        <f t="shared" si="46"/>
        <v>200</v>
      </c>
      <c r="W57" s="4">
        <f t="shared" si="47"/>
        <v>-2025.9428638876486</v>
      </c>
      <c r="X57" s="5">
        <f t="shared" si="48"/>
        <v>200</v>
      </c>
      <c r="Y57" s="4">
        <f t="shared" si="49"/>
        <v>200</v>
      </c>
      <c r="Z57" s="4">
        <f t="shared" si="50"/>
        <v>-109.49397239077901</v>
      </c>
      <c r="AA57" s="4">
        <f t="shared" si="51"/>
        <v>0</v>
      </c>
      <c r="AB57" s="4">
        <f t="shared" si="52"/>
        <v>-115.42519229192554</v>
      </c>
      <c r="AC57" s="4">
        <f t="shared" si="53"/>
        <v>0</v>
      </c>
      <c r="AD57" s="4">
        <f t="shared" si="54"/>
        <v>-103.56275248963247</v>
      </c>
      <c r="AE57" s="4">
        <f t="shared" si="55"/>
        <v>-104</v>
      </c>
      <c r="AF57" s="4">
        <f t="shared" si="56"/>
        <v>-158.41874340974701</v>
      </c>
      <c r="AG57" s="4">
        <f t="shared" si="57"/>
        <v>0</v>
      </c>
      <c r="AH57" s="4">
        <f t="shared" si="58"/>
        <v>-164.14438510818965</v>
      </c>
      <c r="AI57" s="4">
        <f t="shared" si="59"/>
        <v>0</v>
      </c>
      <c r="AJ57" s="4">
        <f t="shared" si="60"/>
        <v>-152.69310171130437</v>
      </c>
      <c r="AK57" s="4">
        <f t="shared" si="61"/>
        <v>-153</v>
      </c>
      <c r="AM57" s="1">
        <v>240</v>
      </c>
    </row>
    <row r="58" spans="1:81" s="1" customFormat="1" ht="17.25" customHeight="1" x14ac:dyDescent="0.2">
      <c r="B58" s="36">
        <v>36</v>
      </c>
      <c r="C58" s="38"/>
      <c r="D58" s="38"/>
      <c r="E58" s="24"/>
      <c r="F58" s="24"/>
      <c r="G58" s="25">
        <f t="shared" si="31"/>
        <v>0</v>
      </c>
      <c r="H58" s="26" t="str">
        <f t="shared" si="32"/>
        <v>0-0</v>
      </c>
      <c r="I58" s="25">
        <f t="shared" si="33"/>
        <v>0</v>
      </c>
      <c r="J58" s="26" t="str">
        <f t="shared" si="34"/>
        <v/>
      </c>
      <c r="K58" s="25">
        <f t="shared" si="35"/>
        <v>0</v>
      </c>
      <c r="L58" s="26" t="str">
        <f t="shared" si="36"/>
        <v/>
      </c>
      <c r="M58" s="1">
        <f t="shared" si="37"/>
        <v>0</v>
      </c>
      <c r="N58" s="1">
        <f t="shared" si="38"/>
        <v>2</v>
      </c>
      <c r="O58" s="1">
        <f t="shared" si="39"/>
        <v>0</v>
      </c>
      <c r="P58" s="5">
        <f t="shared" si="40"/>
        <v>-2080.7455933086299</v>
      </c>
      <c r="Q58" s="5">
        <f t="shared" si="41"/>
        <v>-2070</v>
      </c>
      <c r="R58" s="4">
        <f t="shared" si="42"/>
        <v>200</v>
      </c>
      <c r="S58" s="4">
        <f t="shared" si="43"/>
        <v>200</v>
      </c>
      <c r="T58" s="4">
        <f t="shared" si="44"/>
        <v>-2135.5483227296113</v>
      </c>
      <c r="U58" s="5">
        <f t="shared" si="45"/>
        <v>-2130</v>
      </c>
      <c r="V58" s="4">
        <f t="shared" si="46"/>
        <v>200</v>
      </c>
      <c r="W58" s="4">
        <f t="shared" si="47"/>
        <v>-2025.9428638876486</v>
      </c>
      <c r="X58" s="5">
        <f t="shared" si="48"/>
        <v>200</v>
      </c>
      <c r="Y58" s="4">
        <f t="shared" si="49"/>
        <v>200</v>
      </c>
      <c r="Z58" s="4">
        <f t="shared" si="50"/>
        <v>-109.49397239077901</v>
      </c>
      <c r="AA58" s="4">
        <f t="shared" si="51"/>
        <v>0</v>
      </c>
      <c r="AB58" s="4">
        <f t="shared" si="52"/>
        <v>-115.42519229192554</v>
      </c>
      <c r="AC58" s="4">
        <f t="shared" si="53"/>
        <v>0</v>
      </c>
      <c r="AD58" s="4">
        <f t="shared" si="54"/>
        <v>-103.56275248963247</v>
      </c>
      <c r="AE58" s="4">
        <f t="shared" si="55"/>
        <v>-104</v>
      </c>
      <c r="AF58" s="4">
        <f t="shared" si="56"/>
        <v>-158.41874340974701</v>
      </c>
      <c r="AG58" s="4">
        <f t="shared" si="57"/>
        <v>0</v>
      </c>
      <c r="AH58" s="4">
        <f t="shared" si="58"/>
        <v>-164.14438510818965</v>
      </c>
      <c r="AI58" s="4">
        <f t="shared" si="59"/>
        <v>0</v>
      </c>
      <c r="AJ58" s="4">
        <f t="shared" si="60"/>
        <v>-152.69310171130437</v>
      </c>
      <c r="AK58" s="4">
        <f t="shared" si="61"/>
        <v>-153</v>
      </c>
      <c r="AM58" s="1">
        <v>250</v>
      </c>
    </row>
    <row r="59" spans="1:81" s="1" customFormat="1" ht="16.5" customHeight="1" x14ac:dyDescent="0.2">
      <c r="A59" s="2"/>
      <c r="B59" s="39" t="s">
        <v>15</v>
      </c>
      <c r="C59" s="39"/>
      <c r="D59" s="39"/>
      <c r="E59" s="39"/>
      <c r="F59" s="39"/>
      <c r="G59" s="39"/>
      <c r="H59" s="39"/>
      <c r="I59" s="39"/>
      <c r="J59" s="39"/>
      <c r="K59" s="39"/>
      <c r="L59" s="39"/>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1">
        <v>270</v>
      </c>
    </row>
    <row r="60" spans="1:81" s="1" customFormat="1" ht="43.5" customHeight="1" x14ac:dyDescent="0.2">
      <c r="A60" s="2"/>
      <c r="B60" s="37" t="s">
        <v>20</v>
      </c>
      <c r="C60" s="37"/>
      <c r="D60" s="37"/>
      <c r="E60" s="37"/>
      <c r="F60" s="37"/>
      <c r="G60" s="37"/>
      <c r="H60" s="37"/>
      <c r="I60" s="37"/>
      <c r="J60" s="37"/>
      <c r="K60" s="37"/>
      <c r="L60" s="37"/>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1">
        <v>280</v>
      </c>
    </row>
    <row r="61" spans="1:81" s="1" customFormat="1" ht="27.75" customHeight="1" thickBot="1" x14ac:dyDescent="0.25">
      <c r="A61" s="2"/>
      <c r="B61" s="55" t="s">
        <v>17</v>
      </c>
      <c r="C61" s="55"/>
      <c r="D61" s="55"/>
      <c r="E61" s="55"/>
      <c r="F61" s="55"/>
      <c r="G61" s="55"/>
      <c r="H61" s="55"/>
      <c r="I61" s="55"/>
      <c r="J61" s="55"/>
      <c r="K61" s="55"/>
      <c r="L61" s="55"/>
      <c r="P61" s="6"/>
      <c r="R61" s="2"/>
      <c r="S61" s="2"/>
      <c r="T61" s="2"/>
      <c r="U61" s="2"/>
      <c r="V61" s="2"/>
      <c r="W61" s="2"/>
      <c r="X61" s="2"/>
      <c r="Y61" s="2"/>
      <c r="Z61" s="2"/>
      <c r="AA61" s="2"/>
      <c r="AB61" s="2"/>
      <c r="AC61" s="2"/>
      <c r="AD61" s="2"/>
      <c r="AE61" s="2"/>
      <c r="AF61" s="2"/>
      <c r="AG61" s="2"/>
      <c r="AH61" s="2"/>
      <c r="AI61" s="2"/>
      <c r="AJ61" s="2"/>
      <c r="AK61" s="2"/>
      <c r="AM61" s="2">
        <v>290</v>
      </c>
    </row>
    <row r="62" spans="1:81" ht="22.5" customHeight="1" thickBot="1" x14ac:dyDescent="0.25">
      <c r="A62" s="10"/>
      <c r="B62" s="43" t="s">
        <v>1</v>
      </c>
      <c r="C62" s="44"/>
      <c r="D62" s="45"/>
      <c r="E62" s="46" t="s">
        <v>19</v>
      </c>
      <c r="F62" s="46"/>
      <c r="G62" s="47" t="s">
        <v>18</v>
      </c>
      <c r="H62" s="48"/>
      <c r="I62" s="48"/>
      <c r="J62" s="48"/>
      <c r="K62" s="48"/>
      <c r="L62" s="49"/>
      <c r="P62" s="29"/>
      <c r="Q62" s="30"/>
      <c r="R62" s="30"/>
      <c r="S62" s="30"/>
      <c r="T62" s="30"/>
      <c r="U62" s="30"/>
      <c r="V62" s="30"/>
      <c r="AM62" s="2">
        <v>300</v>
      </c>
    </row>
    <row r="63" spans="1:81" s="1" customFormat="1" ht="31.5" customHeight="1" thickBot="1" x14ac:dyDescent="0.25">
      <c r="A63" s="10"/>
      <c r="B63" s="50" t="s">
        <v>0</v>
      </c>
      <c r="C63" s="51"/>
      <c r="D63" s="52"/>
      <c r="E63" s="27" t="s">
        <v>2</v>
      </c>
      <c r="F63" s="27" t="s">
        <v>3</v>
      </c>
      <c r="G63" s="28" t="s">
        <v>10</v>
      </c>
      <c r="H63" s="28" t="s">
        <v>11</v>
      </c>
      <c r="I63" s="28" t="s">
        <v>12</v>
      </c>
      <c r="J63" s="28" t="s">
        <v>11</v>
      </c>
      <c r="K63" s="28" t="s">
        <v>13</v>
      </c>
      <c r="L63" s="28" t="s">
        <v>11</v>
      </c>
      <c r="M63" s="2"/>
      <c r="N63" s="2"/>
      <c r="O63" s="2"/>
      <c r="P63" s="29"/>
      <c r="Q63" s="31"/>
      <c r="R63" s="31"/>
      <c r="S63" s="31"/>
      <c r="T63" s="31"/>
      <c r="U63" s="31"/>
      <c r="V63" s="29"/>
      <c r="W63" s="2"/>
      <c r="X63" s="2"/>
      <c r="Y63" s="2"/>
      <c r="Z63" s="2"/>
      <c r="AA63" s="2"/>
      <c r="AB63" s="2"/>
      <c r="AC63" s="2"/>
      <c r="AD63" s="2"/>
      <c r="AE63" s="2"/>
      <c r="AF63" s="2"/>
      <c r="AG63" s="2"/>
      <c r="AH63" s="2"/>
      <c r="AI63" s="2"/>
      <c r="AJ63" s="2"/>
      <c r="AK63" s="2"/>
      <c r="AM63" s="1">
        <v>310</v>
      </c>
    </row>
    <row r="64" spans="1:81" s="1" customFormat="1" ht="17.25" customHeight="1" x14ac:dyDescent="0.2">
      <c r="B64" s="35">
        <v>37</v>
      </c>
      <c r="C64" s="42"/>
      <c r="D64" s="42"/>
      <c r="E64" s="24"/>
      <c r="F64" s="24"/>
      <c r="G64" s="25">
        <f t="shared" ref="G64:G87" si="62">IF(O64&gt;0,S64,0)</f>
        <v>0</v>
      </c>
      <c r="H64" s="26" t="str">
        <f t="shared" ref="H64:H87" si="63">IF(O64&gt;0,CONCATENATE(V64," - ",Y64),"0-0")</f>
        <v>0-0</v>
      </c>
      <c r="I64" s="25">
        <f t="shared" ref="I64:I87" si="64">IF(O64=2,AA64,0)</f>
        <v>0</v>
      </c>
      <c r="J64" s="26" t="str">
        <f t="shared" ref="J64:J87" si="65">IF(O64=2,CONCATENATE(AC64," - ",AE64),"")</f>
        <v/>
      </c>
      <c r="K64" s="25">
        <f t="shared" ref="K64:K87" si="66">IF(O64=2,AG64,0)</f>
        <v>0</v>
      </c>
      <c r="L64" s="26" t="str">
        <f t="shared" ref="L64:L87" si="67">IF(O64=2,CONCATENATE(AI64," - ",AK64),"")</f>
        <v/>
      </c>
      <c r="M64" s="1">
        <f t="shared" ref="M64:M87" si="68">SUM(E64+F64)</f>
        <v>0</v>
      </c>
      <c r="N64" s="1">
        <f t="shared" ref="N64:N87" si="69">IF(M64&gt;390,1,2)</f>
        <v>2</v>
      </c>
      <c r="O64" s="1">
        <f t="shared" ref="O64:O87" si="70">IF(M64&gt;1,N64,0)</f>
        <v>0</v>
      </c>
      <c r="P64" s="5">
        <f t="shared" ref="P64:P87" si="71">IF(N64 = 1,(-82.26582233996+(E64*0.4715425494857)+(F64*0.6228061512395)),(-2080.74559330863 + (E64*6.38369593312407) + (F64*10.6230921641945)))</f>
        <v>-2080.7455933086299</v>
      </c>
      <c r="Q64" s="5">
        <f t="shared" ref="Q64:Q87" si="72">TRUNC((P64+5)/10)*10</f>
        <v>-2070</v>
      </c>
      <c r="R64" s="4">
        <f t="shared" ref="R64:R87" si="73">IF(Q64&lt;200,200,Q64)</f>
        <v>200</v>
      </c>
      <c r="S64" s="4">
        <f t="shared" ref="S64:S87" si="74">IF(R64&gt;800,800,R64)</f>
        <v>200</v>
      </c>
      <c r="T64" s="4">
        <f t="shared" ref="T64:T87" si="75">IF(N64=1,(P64-65.99117262768),(P64-54.8027294209813))</f>
        <v>-2135.5483227296113</v>
      </c>
      <c r="U64" s="5">
        <f t="shared" ref="U64:U87" si="76">TRUNC((T64+5)/10)*10</f>
        <v>-2130</v>
      </c>
      <c r="V64" s="4">
        <f t="shared" ref="V64:V87" si="77">IF(U64&lt;200,200,U64)</f>
        <v>200</v>
      </c>
      <c r="W64" s="4">
        <f t="shared" ref="W64:W87" si="78">IF(N64=1,(P64+65.99117262768),(P64+54.8027294209813))</f>
        <v>-2025.9428638876486</v>
      </c>
      <c r="X64" s="5">
        <f t="shared" ref="X64:X87" si="79">IF(W64&lt;200,200,(TRUNC((W64+5)/10)*10))</f>
        <v>200</v>
      </c>
      <c r="Y64" s="4">
        <f t="shared" ref="Y64:Y87" si="80">IF(X64&gt;800,800,X64)</f>
        <v>200</v>
      </c>
      <c r="Z64" s="4">
        <f t="shared" ref="Z64:Z87" si="81">IF(N64 = 2,(-109.493972390779 + (E64*0.911896551285247)),-1)</f>
        <v>-109.49397239077901</v>
      </c>
      <c r="AA64" s="4">
        <f t="shared" ref="AA64:AA87" si="82">IF(Z64&gt;0,(ROUND(Z64,0)),0)</f>
        <v>0</v>
      </c>
      <c r="AB64" s="4">
        <f t="shared" ref="AB64:AB87" si="83">IF(N64 = 2,(Z64-5.93121990114654),-1)</f>
        <v>-115.42519229192554</v>
      </c>
      <c r="AC64" s="4">
        <f t="shared" ref="AC64:AC87" si="84">IF(AB64&gt;0,(ROUND(AB64,0)),0)</f>
        <v>0</v>
      </c>
      <c r="AD64" s="4">
        <f t="shared" ref="AD64:AD87" si="85">IF(N64 = 2,(Z64+5.93121990114654),-1)</f>
        <v>-103.56275248963247</v>
      </c>
      <c r="AE64" s="4">
        <f t="shared" ref="AE64:AE87" si="86">IF(AD64&lt;60,(ROUND(AD64,0)),60)</f>
        <v>-104</v>
      </c>
      <c r="AF64" s="4">
        <f t="shared" ref="AF64:AF87" si="87">IF(N64 = 2,(-158.418743409747 + (F64*1.24338698204798)),-1)</f>
        <v>-158.41874340974701</v>
      </c>
      <c r="AG64" s="4">
        <f t="shared" ref="AG64:AG87" si="88">IF(AF64&gt;0,(ROUND(AF64,0)),0)</f>
        <v>0</v>
      </c>
      <c r="AH64" s="4">
        <f t="shared" ref="AH64:AH87" si="89">IF(N64 = 2,(AF64-5.72564169844263),-1)</f>
        <v>-164.14438510818965</v>
      </c>
      <c r="AI64" s="4">
        <f t="shared" ref="AI64:AI87" si="90">IF(AH64&gt;0,(ROUND(AH64,0)),0)</f>
        <v>0</v>
      </c>
      <c r="AJ64" s="4">
        <f t="shared" ref="AJ64:AJ87" si="91">IF(N64 = 2,(AF64+5.72564169844263),-1)</f>
        <v>-152.69310171130437</v>
      </c>
      <c r="AK64" s="4">
        <f t="shared" ref="AK64:AK87" si="92">IF(AJ64&lt;60,(ROUND(AJ64,0)),60)</f>
        <v>-153</v>
      </c>
      <c r="AM64" s="1">
        <v>320</v>
      </c>
    </row>
    <row r="65" spans="1:81" ht="17.25" customHeight="1" x14ac:dyDescent="0.2">
      <c r="A65" s="1"/>
      <c r="B65" s="36">
        <v>38</v>
      </c>
      <c r="C65" s="38"/>
      <c r="D65" s="38"/>
      <c r="E65" s="24"/>
      <c r="F65" s="24"/>
      <c r="G65" s="25">
        <f t="shared" si="62"/>
        <v>0</v>
      </c>
      <c r="H65" s="26" t="str">
        <f t="shared" si="63"/>
        <v>0-0</v>
      </c>
      <c r="I65" s="25">
        <f t="shared" si="64"/>
        <v>0</v>
      </c>
      <c r="J65" s="26" t="str">
        <f t="shared" si="65"/>
        <v/>
      </c>
      <c r="K65" s="25">
        <f t="shared" si="66"/>
        <v>0</v>
      </c>
      <c r="L65" s="26" t="str">
        <f t="shared" si="67"/>
        <v/>
      </c>
      <c r="M65" s="1">
        <f t="shared" si="68"/>
        <v>0</v>
      </c>
      <c r="N65" s="1">
        <f t="shared" si="69"/>
        <v>2</v>
      </c>
      <c r="O65" s="1">
        <f t="shared" si="70"/>
        <v>0</v>
      </c>
      <c r="P65" s="5">
        <f t="shared" si="71"/>
        <v>-2080.7455933086299</v>
      </c>
      <c r="Q65" s="5">
        <f t="shared" si="72"/>
        <v>-2070</v>
      </c>
      <c r="R65" s="4">
        <f t="shared" si="73"/>
        <v>200</v>
      </c>
      <c r="S65" s="4">
        <f t="shared" si="74"/>
        <v>200</v>
      </c>
      <c r="T65" s="4">
        <f t="shared" si="75"/>
        <v>-2135.5483227296113</v>
      </c>
      <c r="U65" s="5">
        <f t="shared" si="76"/>
        <v>-2130</v>
      </c>
      <c r="V65" s="4">
        <f t="shared" si="77"/>
        <v>200</v>
      </c>
      <c r="W65" s="4">
        <f t="shared" si="78"/>
        <v>-2025.9428638876486</v>
      </c>
      <c r="X65" s="5">
        <f t="shared" si="79"/>
        <v>200</v>
      </c>
      <c r="Y65" s="4">
        <f t="shared" si="80"/>
        <v>200</v>
      </c>
      <c r="Z65" s="4">
        <f t="shared" si="81"/>
        <v>-109.49397239077901</v>
      </c>
      <c r="AA65" s="4">
        <f t="shared" si="82"/>
        <v>0</v>
      </c>
      <c r="AB65" s="4">
        <f t="shared" si="83"/>
        <v>-115.42519229192554</v>
      </c>
      <c r="AC65" s="4">
        <f t="shared" si="84"/>
        <v>0</v>
      </c>
      <c r="AD65" s="4">
        <f t="shared" si="85"/>
        <v>-103.56275248963247</v>
      </c>
      <c r="AE65" s="4">
        <f t="shared" si="86"/>
        <v>-104</v>
      </c>
      <c r="AF65" s="4">
        <f t="shared" si="87"/>
        <v>-158.41874340974701</v>
      </c>
      <c r="AG65" s="4">
        <f t="shared" si="88"/>
        <v>0</v>
      </c>
      <c r="AH65" s="4">
        <f t="shared" si="89"/>
        <v>-164.14438510818965</v>
      </c>
      <c r="AI65" s="4">
        <f t="shared" si="90"/>
        <v>0</v>
      </c>
      <c r="AJ65" s="4">
        <f t="shared" si="91"/>
        <v>-152.69310171130437</v>
      </c>
      <c r="AK65" s="4">
        <f t="shared" si="92"/>
        <v>-153</v>
      </c>
      <c r="AL65" s="1"/>
      <c r="AM65" s="2">
        <v>330</v>
      </c>
    </row>
    <row r="66" spans="1:81" s="1" customFormat="1" ht="17.25" customHeight="1" x14ac:dyDescent="0.2">
      <c r="B66" s="35">
        <v>39</v>
      </c>
      <c r="C66" s="38"/>
      <c r="D66" s="38"/>
      <c r="E66" s="24"/>
      <c r="F66" s="24"/>
      <c r="G66" s="25">
        <f t="shared" si="62"/>
        <v>0</v>
      </c>
      <c r="H66" s="26" t="str">
        <f t="shared" si="63"/>
        <v>0-0</v>
      </c>
      <c r="I66" s="25">
        <f t="shared" si="64"/>
        <v>0</v>
      </c>
      <c r="J66" s="26" t="str">
        <f t="shared" si="65"/>
        <v/>
      </c>
      <c r="K66" s="25">
        <f t="shared" si="66"/>
        <v>0</v>
      </c>
      <c r="L66" s="26" t="str">
        <f t="shared" si="67"/>
        <v/>
      </c>
      <c r="M66" s="1">
        <f t="shared" si="68"/>
        <v>0</v>
      </c>
      <c r="N66" s="1">
        <f t="shared" si="69"/>
        <v>2</v>
      </c>
      <c r="O66" s="1">
        <f t="shared" si="70"/>
        <v>0</v>
      </c>
      <c r="P66" s="5">
        <f t="shared" si="71"/>
        <v>-2080.7455933086299</v>
      </c>
      <c r="Q66" s="5">
        <f t="shared" si="72"/>
        <v>-2070</v>
      </c>
      <c r="R66" s="4">
        <f t="shared" si="73"/>
        <v>200</v>
      </c>
      <c r="S66" s="4">
        <f t="shared" si="74"/>
        <v>200</v>
      </c>
      <c r="T66" s="4">
        <f t="shared" si="75"/>
        <v>-2135.5483227296113</v>
      </c>
      <c r="U66" s="5">
        <f t="shared" si="76"/>
        <v>-2130</v>
      </c>
      <c r="V66" s="4">
        <f t="shared" si="77"/>
        <v>200</v>
      </c>
      <c r="W66" s="4">
        <f t="shared" si="78"/>
        <v>-2025.9428638876486</v>
      </c>
      <c r="X66" s="5">
        <f t="shared" si="79"/>
        <v>200</v>
      </c>
      <c r="Y66" s="4">
        <f t="shared" si="80"/>
        <v>200</v>
      </c>
      <c r="Z66" s="4">
        <f t="shared" si="81"/>
        <v>-109.49397239077901</v>
      </c>
      <c r="AA66" s="4">
        <f t="shared" si="82"/>
        <v>0</v>
      </c>
      <c r="AB66" s="4">
        <f t="shared" si="83"/>
        <v>-115.42519229192554</v>
      </c>
      <c r="AC66" s="4">
        <f t="shared" si="84"/>
        <v>0</v>
      </c>
      <c r="AD66" s="4">
        <f t="shared" si="85"/>
        <v>-103.56275248963247</v>
      </c>
      <c r="AE66" s="4">
        <f t="shared" si="86"/>
        <v>-104</v>
      </c>
      <c r="AF66" s="4">
        <f t="shared" si="87"/>
        <v>-158.41874340974701</v>
      </c>
      <c r="AG66" s="4">
        <f t="shared" si="88"/>
        <v>0</v>
      </c>
      <c r="AH66" s="4">
        <f t="shared" si="89"/>
        <v>-164.14438510818965</v>
      </c>
      <c r="AI66" s="4">
        <f t="shared" si="90"/>
        <v>0</v>
      </c>
      <c r="AJ66" s="4">
        <f t="shared" si="91"/>
        <v>-152.69310171130437</v>
      </c>
      <c r="AK66" s="4">
        <f t="shared" si="92"/>
        <v>-153</v>
      </c>
      <c r="AM66" s="1">
        <v>340</v>
      </c>
    </row>
    <row r="67" spans="1:81" s="1" customFormat="1" ht="17.25" customHeight="1" x14ac:dyDescent="0.2">
      <c r="B67" s="36">
        <v>40</v>
      </c>
      <c r="C67" s="38"/>
      <c r="D67" s="38"/>
      <c r="E67" s="24"/>
      <c r="F67" s="24"/>
      <c r="G67" s="25">
        <f t="shared" si="62"/>
        <v>0</v>
      </c>
      <c r="H67" s="26" t="str">
        <f t="shared" si="63"/>
        <v>0-0</v>
      </c>
      <c r="I67" s="25">
        <f t="shared" si="64"/>
        <v>0</v>
      </c>
      <c r="J67" s="26" t="str">
        <f t="shared" si="65"/>
        <v/>
      </c>
      <c r="K67" s="25">
        <f t="shared" si="66"/>
        <v>0</v>
      </c>
      <c r="L67" s="26" t="str">
        <f t="shared" si="67"/>
        <v/>
      </c>
      <c r="M67" s="1">
        <f t="shared" si="68"/>
        <v>0</v>
      </c>
      <c r="N67" s="1">
        <f t="shared" si="69"/>
        <v>2</v>
      </c>
      <c r="O67" s="1">
        <f t="shared" si="70"/>
        <v>0</v>
      </c>
      <c r="P67" s="5">
        <f t="shared" si="71"/>
        <v>-2080.7455933086299</v>
      </c>
      <c r="Q67" s="5">
        <f t="shared" si="72"/>
        <v>-2070</v>
      </c>
      <c r="R67" s="4">
        <f t="shared" si="73"/>
        <v>200</v>
      </c>
      <c r="S67" s="4">
        <f t="shared" si="74"/>
        <v>200</v>
      </c>
      <c r="T67" s="4">
        <f t="shared" si="75"/>
        <v>-2135.5483227296113</v>
      </c>
      <c r="U67" s="5">
        <f t="shared" si="76"/>
        <v>-2130</v>
      </c>
      <c r="V67" s="4">
        <f t="shared" si="77"/>
        <v>200</v>
      </c>
      <c r="W67" s="4">
        <f t="shared" si="78"/>
        <v>-2025.9428638876486</v>
      </c>
      <c r="X67" s="5">
        <f t="shared" si="79"/>
        <v>200</v>
      </c>
      <c r="Y67" s="4">
        <f t="shared" si="80"/>
        <v>200</v>
      </c>
      <c r="Z67" s="4">
        <f t="shared" si="81"/>
        <v>-109.49397239077901</v>
      </c>
      <c r="AA67" s="4">
        <f t="shared" si="82"/>
        <v>0</v>
      </c>
      <c r="AB67" s="4">
        <f t="shared" si="83"/>
        <v>-115.42519229192554</v>
      </c>
      <c r="AC67" s="4">
        <f t="shared" si="84"/>
        <v>0</v>
      </c>
      <c r="AD67" s="4">
        <f t="shared" si="85"/>
        <v>-103.56275248963247</v>
      </c>
      <c r="AE67" s="4">
        <f t="shared" si="86"/>
        <v>-104</v>
      </c>
      <c r="AF67" s="4">
        <f t="shared" si="87"/>
        <v>-158.41874340974701</v>
      </c>
      <c r="AG67" s="4">
        <f t="shared" si="88"/>
        <v>0</v>
      </c>
      <c r="AH67" s="4">
        <f t="shared" si="89"/>
        <v>-164.14438510818965</v>
      </c>
      <c r="AI67" s="4">
        <f t="shared" si="90"/>
        <v>0</v>
      </c>
      <c r="AJ67" s="4">
        <f t="shared" si="91"/>
        <v>-152.69310171130437</v>
      </c>
      <c r="AK67" s="4">
        <f t="shared" si="92"/>
        <v>-153</v>
      </c>
      <c r="AM67" s="2">
        <v>350</v>
      </c>
      <c r="BZ67" s="2"/>
      <c r="CA67" s="2"/>
      <c r="CB67" s="2"/>
      <c r="CC67" s="2"/>
    </row>
    <row r="68" spans="1:81" s="1" customFormat="1" ht="17.25" customHeight="1" x14ac:dyDescent="0.2">
      <c r="B68" s="35">
        <v>41</v>
      </c>
      <c r="C68" s="38"/>
      <c r="D68" s="38"/>
      <c r="E68" s="24"/>
      <c r="F68" s="24"/>
      <c r="G68" s="25">
        <f t="shared" si="62"/>
        <v>0</v>
      </c>
      <c r="H68" s="26" t="str">
        <f t="shared" si="63"/>
        <v>0-0</v>
      </c>
      <c r="I68" s="25">
        <f t="shared" si="64"/>
        <v>0</v>
      </c>
      <c r="J68" s="26" t="str">
        <f t="shared" si="65"/>
        <v/>
      </c>
      <c r="K68" s="25">
        <f t="shared" si="66"/>
        <v>0</v>
      </c>
      <c r="L68" s="26" t="str">
        <f t="shared" si="67"/>
        <v/>
      </c>
      <c r="M68" s="1">
        <f t="shared" si="68"/>
        <v>0</v>
      </c>
      <c r="N68" s="1">
        <f t="shared" si="69"/>
        <v>2</v>
      </c>
      <c r="O68" s="1">
        <f t="shared" si="70"/>
        <v>0</v>
      </c>
      <c r="P68" s="5">
        <f t="shared" si="71"/>
        <v>-2080.7455933086299</v>
      </c>
      <c r="Q68" s="5">
        <f t="shared" si="72"/>
        <v>-2070</v>
      </c>
      <c r="R68" s="4">
        <f t="shared" si="73"/>
        <v>200</v>
      </c>
      <c r="S68" s="4">
        <f t="shared" si="74"/>
        <v>200</v>
      </c>
      <c r="T68" s="4">
        <f t="shared" si="75"/>
        <v>-2135.5483227296113</v>
      </c>
      <c r="U68" s="5">
        <f t="shared" si="76"/>
        <v>-2130</v>
      </c>
      <c r="V68" s="4">
        <f t="shared" si="77"/>
        <v>200</v>
      </c>
      <c r="W68" s="4">
        <f t="shared" si="78"/>
        <v>-2025.9428638876486</v>
      </c>
      <c r="X68" s="5">
        <f t="shared" si="79"/>
        <v>200</v>
      </c>
      <c r="Y68" s="4">
        <f t="shared" si="80"/>
        <v>200</v>
      </c>
      <c r="Z68" s="4">
        <f t="shared" si="81"/>
        <v>-109.49397239077901</v>
      </c>
      <c r="AA68" s="4">
        <f t="shared" si="82"/>
        <v>0</v>
      </c>
      <c r="AB68" s="4">
        <f t="shared" si="83"/>
        <v>-115.42519229192554</v>
      </c>
      <c r="AC68" s="4">
        <f t="shared" si="84"/>
        <v>0</v>
      </c>
      <c r="AD68" s="4">
        <f t="shared" si="85"/>
        <v>-103.56275248963247</v>
      </c>
      <c r="AE68" s="4">
        <f t="shared" si="86"/>
        <v>-104</v>
      </c>
      <c r="AF68" s="4">
        <f t="shared" si="87"/>
        <v>-158.41874340974701</v>
      </c>
      <c r="AG68" s="4">
        <f t="shared" si="88"/>
        <v>0</v>
      </c>
      <c r="AH68" s="4">
        <f t="shared" si="89"/>
        <v>-164.14438510818965</v>
      </c>
      <c r="AI68" s="4">
        <f t="shared" si="90"/>
        <v>0</v>
      </c>
      <c r="AJ68" s="4">
        <f t="shared" si="91"/>
        <v>-152.69310171130437</v>
      </c>
      <c r="AK68" s="4">
        <f t="shared" si="92"/>
        <v>-153</v>
      </c>
      <c r="AM68" s="1">
        <v>360</v>
      </c>
    </row>
    <row r="69" spans="1:81" s="1" customFormat="1" ht="17.25" customHeight="1" x14ac:dyDescent="0.2">
      <c r="B69" s="36">
        <v>42</v>
      </c>
      <c r="C69" s="38"/>
      <c r="D69" s="38"/>
      <c r="E69" s="24"/>
      <c r="F69" s="24"/>
      <c r="G69" s="25">
        <f t="shared" si="62"/>
        <v>0</v>
      </c>
      <c r="H69" s="26" t="str">
        <f t="shared" si="63"/>
        <v>0-0</v>
      </c>
      <c r="I69" s="25">
        <f t="shared" si="64"/>
        <v>0</v>
      </c>
      <c r="J69" s="26" t="str">
        <f t="shared" si="65"/>
        <v/>
      </c>
      <c r="K69" s="25">
        <f t="shared" si="66"/>
        <v>0</v>
      </c>
      <c r="L69" s="26" t="str">
        <f t="shared" si="67"/>
        <v/>
      </c>
      <c r="M69" s="1">
        <f t="shared" si="68"/>
        <v>0</v>
      </c>
      <c r="N69" s="1">
        <f t="shared" si="69"/>
        <v>2</v>
      </c>
      <c r="O69" s="1">
        <f t="shared" si="70"/>
        <v>0</v>
      </c>
      <c r="P69" s="5">
        <f t="shared" si="71"/>
        <v>-2080.7455933086299</v>
      </c>
      <c r="Q69" s="5">
        <f t="shared" si="72"/>
        <v>-2070</v>
      </c>
      <c r="R69" s="4">
        <f t="shared" si="73"/>
        <v>200</v>
      </c>
      <c r="S69" s="4">
        <f t="shared" si="74"/>
        <v>200</v>
      </c>
      <c r="T69" s="4">
        <f t="shared" si="75"/>
        <v>-2135.5483227296113</v>
      </c>
      <c r="U69" s="5">
        <f t="shared" si="76"/>
        <v>-2130</v>
      </c>
      <c r="V69" s="4">
        <f t="shared" si="77"/>
        <v>200</v>
      </c>
      <c r="W69" s="4">
        <f t="shared" si="78"/>
        <v>-2025.9428638876486</v>
      </c>
      <c r="X69" s="5">
        <f t="shared" si="79"/>
        <v>200</v>
      </c>
      <c r="Y69" s="4">
        <f t="shared" si="80"/>
        <v>200</v>
      </c>
      <c r="Z69" s="4">
        <f t="shared" si="81"/>
        <v>-109.49397239077901</v>
      </c>
      <c r="AA69" s="4">
        <f t="shared" si="82"/>
        <v>0</v>
      </c>
      <c r="AB69" s="4">
        <f t="shared" si="83"/>
        <v>-115.42519229192554</v>
      </c>
      <c r="AC69" s="4">
        <f t="shared" si="84"/>
        <v>0</v>
      </c>
      <c r="AD69" s="4">
        <f t="shared" si="85"/>
        <v>-103.56275248963247</v>
      </c>
      <c r="AE69" s="4">
        <f t="shared" si="86"/>
        <v>-104</v>
      </c>
      <c r="AF69" s="4">
        <f t="shared" si="87"/>
        <v>-158.41874340974701</v>
      </c>
      <c r="AG69" s="4">
        <f t="shared" si="88"/>
        <v>0</v>
      </c>
      <c r="AH69" s="4">
        <f t="shared" si="89"/>
        <v>-164.14438510818965</v>
      </c>
      <c r="AI69" s="4">
        <f t="shared" si="90"/>
        <v>0</v>
      </c>
      <c r="AJ69" s="4">
        <f t="shared" si="91"/>
        <v>-152.69310171130437</v>
      </c>
      <c r="AK69" s="4">
        <f t="shared" si="92"/>
        <v>-153</v>
      </c>
      <c r="AM69" s="2">
        <v>370</v>
      </c>
    </row>
    <row r="70" spans="1:81" s="1" customFormat="1" ht="17.25" customHeight="1" x14ac:dyDescent="0.2">
      <c r="B70" s="35">
        <v>43</v>
      </c>
      <c r="C70" s="38"/>
      <c r="D70" s="38"/>
      <c r="E70" s="24"/>
      <c r="F70" s="24"/>
      <c r="G70" s="25">
        <f t="shared" si="62"/>
        <v>0</v>
      </c>
      <c r="H70" s="26" t="str">
        <f t="shared" si="63"/>
        <v>0-0</v>
      </c>
      <c r="I70" s="25">
        <f t="shared" si="64"/>
        <v>0</v>
      </c>
      <c r="J70" s="26" t="str">
        <f t="shared" si="65"/>
        <v/>
      </c>
      <c r="K70" s="25">
        <f t="shared" si="66"/>
        <v>0</v>
      </c>
      <c r="L70" s="26" t="str">
        <f t="shared" si="67"/>
        <v/>
      </c>
      <c r="M70" s="1">
        <f t="shared" si="68"/>
        <v>0</v>
      </c>
      <c r="N70" s="1">
        <f t="shared" si="69"/>
        <v>2</v>
      </c>
      <c r="O70" s="1">
        <f t="shared" si="70"/>
        <v>0</v>
      </c>
      <c r="P70" s="5">
        <f t="shared" si="71"/>
        <v>-2080.7455933086299</v>
      </c>
      <c r="Q70" s="5">
        <f t="shared" si="72"/>
        <v>-2070</v>
      </c>
      <c r="R70" s="4">
        <f t="shared" si="73"/>
        <v>200</v>
      </c>
      <c r="S70" s="4">
        <f t="shared" si="74"/>
        <v>200</v>
      </c>
      <c r="T70" s="4">
        <f t="shared" si="75"/>
        <v>-2135.5483227296113</v>
      </c>
      <c r="U70" s="5">
        <f t="shared" si="76"/>
        <v>-2130</v>
      </c>
      <c r="V70" s="4">
        <f t="shared" si="77"/>
        <v>200</v>
      </c>
      <c r="W70" s="4">
        <f t="shared" si="78"/>
        <v>-2025.9428638876486</v>
      </c>
      <c r="X70" s="5">
        <f t="shared" si="79"/>
        <v>200</v>
      </c>
      <c r="Y70" s="4">
        <f t="shared" si="80"/>
        <v>200</v>
      </c>
      <c r="Z70" s="4">
        <f t="shared" si="81"/>
        <v>-109.49397239077901</v>
      </c>
      <c r="AA70" s="4">
        <f t="shared" si="82"/>
        <v>0</v>
      </c>
      <c r="AB70" s="4">
        <f t="shared" si="83"/>
        <v>-115.42519229192554</v>
      </c>
      <c r="AC70" s="4">
        <f t="shared" si="84"/>
        <v>0</v>
      </c>
      <c r="AD70" s="4">
        <f t="shared" si="85"/>
        <v>-103.56275248963247</v>
      </c>
      <c r="AE70" s="4">
        <f t="shared" si="86"/>
        <v>-104</v>
      </c>
      <c r="AF70" s="4">
        <f t="shared" si="87"/>
        <v>-158.41874340974701</v>
      </c>
      <c r="AG70" s="4">
        <f t="shared" si="88"/>
        <v>0</v>
      </c>
      <c r="AH70" s="4">
        <f t="shared" si="89"/>
        <v>-164.14438510818965</v>
      </c>
      <c r="AI70" s="4">
        <f t="shared" si="90"/>
        <v>0</v>
      </c>
      <c r="AJ70" s="4">
        <f t="shared" si="91"/>
        <v>-152.69310171130437</v>
      </c>
      <c r="AK70" s="4">
        <f t="shared" si="92"/>
        <v>-153</v>
      </c>
      <c r="AM70" s="1">
        <v>380</v>
      </c>
    </row>
    <row r="71" spans="1:81" s="1" customFormat="1" ht="17.25" customHeight="1" x14ac:dyDescent="0.2">
      <c r="B71" s="36">
        <v>44</v>
      </c>
      <c r="C71" s="38"/>
      <c r="D71" s="38"/>
      <c r="E71" s="24"/>
      <c r="F71" s="24"/>
      <c r="G71" s="25">
        <f t="shared" si="62"/>
        <v>0</v>
      </c>
      <c r="H71" s="26" t="str">
        <f t="shared" si="63"/>
        <v>0-0</v>
      </c>
      <c r="I71" s="25">
        <f t="shared" si="64"/>
        <v>0</v>
      </c>
      <c r="J71" s="26" t="str">
        <f t="shared" si="65"/>
        <v/>
      </c>
      <c r="K71" s="25">
        <f t="shared" si="66"/>
        <v>0</v>
      </c>
      <c r="L71" s="26" t="str">
        <f t="shared" si="67"/>
        <v/>
      </c>
      <c r="M71" s="1">
        <f t="shared" si="68"/>
        <v>0</v>
      </c>
      <c r="N71" s="1">
        <f t="shared" si="69"/>
        <v>2</v>
      </c>
      <c r="O71" s="1">
        <f t="shared" si="70"/>
        <v>0</v>
      </c>
      <c r="P71" s="5">
        <f t="shared" si="71"/>
        <v>-2080.7455933086299</v>
      </c>
      <c r="Q71" s="5">
        <f t="shared" si="72"/>
        <v>-2070</v>
      </c>
      <c r="R71" s="4">
        <f t="shared" si="73"/>
        <v>200</v>
      </c>
      <c r="S71" s="4">
        <f t="shared" si="74"/>
        <v>200</v>
      </c>
      <c r="T71" s="4">
        <f t="shared" si="75"/>
        <v>-2135.5483227296113</v>
      </c>
      <c r="U71" s="5">
        <f t="shared" si="76"/>
        <v>-2130</v>
      </c>
      <c r="V71" s="4">
        <f t="shared" si="77"/>
        <v>200</v>
      </c>
      <c r="W71" s="4">
        <f t="shared" si="78"/>
        <v>-2025.9428638876486</v>
      </c>
      <c r="X71" s="5">
        <f t="shared" si="79"/>
        <v>200</v>
      </c>
      <c r="Y71" s="4">
        <f t="shared" si="80"/>
        <v>200</v>
      </c>
      <c r="Z71" s="4">
        <f t="shared" si="81"/>
        <v>-109.49397239077901</v>
      </c>
      <c r="AA71" s="4">
        <f t="shared" si="82"/>
        <v>0</v>
      </c>
      <c r="AB71" s="4">
        <f t="shared" si="83"/>
        <v>-115.42519229192554</v>
      </c>
      <c r="AC71" s="4">
        <f t="shared" si="84"/>
        <v>0</v>
      </c>
      <c r="AD71" s="4">
        <f t="shared" si="85"/>
        <v>-103.56275248963247</v>
      </c>
      <c r="AE71" s="4">
        <f t="shared" si="86"/>
        <v>-104</v>
      </c>
      <c r="AF71" s="4">
        <f t="shared" si="87"/>
        <v>-158.41874340974701</v>
      </c>
      <c r="AG71" s="4">
        <f t="shared" si="88"/>
        <v>0</v>
      </c>
      <c r="AH71" s="4">
        <f t="shared" si="89"/>
        <v>-164.14438510818965</v>
      </c>
      <c r="AI71" s="4">
        <f t="shared" si="90"/>
        <v>0</v>
      </c>
      <c r="AJ71" s="4">
        <f t="shared" si="91"/>
        <v>-152.69310171130437</v>
      </c>
      <c r="AK71" s="4">
        <f t="shared" si="92"/>
        <v>-153</v>
      </c>
      <c r="AM71" s="2">
        <v>390</v>
      </c>
    </row>
    <row r="72" spans="1:81" s="1" customFormat="1" ht="17.25" customHeight="1" x14ac:dyDescent="0.2">
      <c r="B72" s="35">
        <v>45</v>
      </c>
      <c r="C72" s="38"/>
      <c r="D72" s="38"/>
      <c r="E72" s="24"/>
      <c r="F72" s="24"/>
      <c r="G72" s="25">
        <f t="shared" si="62"/>
        <v>0</v>
      </c>
      <c r="H72" s="26" t="str">
        <f t="shared" si="63"/>
        <v>0-0</v>
      </c>
      <c r="I72" s="25">
        <f t="shared" si="64"/>
        <v>0</v>
      </c>
      <c r="J72" s="26" t="str">
        <f t="shared" si="65"/>
        <v/>
      </c>
      <c r="K72" s="25">
        <f t="shared" si="66"/>
        <v>0</v>
      </c>
      <c r="L72" s="26" t="str">
        <f t="shared" si="67"/>
        <v/>
      </c>
      <c r="M72" s="1">
        <f t="shared" si="68"/>
        <v>0</v>
      </c>
      <c r="N72" s="1">
        <f t="shared" si="69"/>
        <v>2</v>
      </c>
      <c r="O72" s="1">
        <f t="shared" si="70"/>
        <v>0</v>
      </c>
      <c r="P72" s="5">
        <f t="shared" si="71"/>
        <v>-2080.7455933086299</v>
      </c>
      <c r="Q72" s="5">
        <f t="shared" si="72"/>
        <v>-2070</v>
      </c>
      <c r="R72" s="4">
        <f t="shared" si="73"/>
        <v>200</v>
      </c>
      <c r="S72" s="4">
        <f t="shared" si="74"/>
        <v>200</v>
      </c>
      <c r="T72" s="4">
        <f t="shared" si="75"/>
        <v>-2135.5483227296113</v>
      </c>
      <c r="U72" s="5">
        <f t="shared" si="76"/>
        <v>-2130</v>
      </c>
      <c r="V72" s="4">
        <f t="shared" si="77"/>
        <v>200</v>
      </c>
      <c r="W72" s="4">
        <f t="shared" si="78"/>
        <v>-2025.9428638876486</v>
      </c>
      <c r="X72" s="5">
        <f t="shared" si="79"/>
        <v>200</v>
      </c>
      <c r="Y72" s="4">
        <f t="shared" si="80"/>
        <v>200</v>
      </c>
      <c r="Z72" s="4">
        <f t="shared" si="81"/>
        <v>-109.49397239077901</v>
      </c>
      <c r="AA72" s="4">
        <f t="shared" si="82"/>
        <v>0</v>
      </c>
      <c r="AB72" s="4">
        <f t="shared" si="83"/>
        <v>-115.42519229192554</v>
      </c>
      <c r="AC72" s="4">
        <f t="shared" si="84"/>
        <v>0</v>
      </c>
      <c r="AD72" s="4">
        <f t="shared" si="85"/>
        <v>-103.56275248963247</v>
      </c>
      <c r="AE72" s="4">
        <f t="shared" si="86"/>
        <v>-104</v>
      </c>
      <c r="AF72" s="4">
        <f t="shared" si="87"/>
        <v>-158.41874340974701</v>
      </c>
      <c r="AG72" s="4">
        <f t="shared" si="88"/>
        <v>0</v>
      </c>
      <c r="AH72" s="4">
        <f t="shared" si="89"/>
        <v>-164.14438510818965</v>
      </c>
      <c r="AI72" s="4">
        <f t="shared" si="90"/>
        <v>0</v>
      </c>
      <c r="AJ72" s="4">
        <f t="shared" si="91"/>
        <v>-152.69310171130437</v>
      </c>
      <c r="AK72" s="4">
        <f t="shared" si="92"/>
        <v>-153</v>
      </c>
      <c r="AM72" s="1">
        <v>400</v>
      </c>
    </row>
    <row r="73" spans="1:81" s="1" customFormat="1" ht="17.25" customHeight="1" x14ac:dyDescent="0.2">
      <c r="B73" s="36">
        <v>46</v>
      </c>
      <c r="C73" s="38"/>
      <c r="D73" s="38"/>
      <c r="E73" s="24"/>
      <c r="F73" s="24"/>
      <c r="G73" s="25">
        <f t="shared" si="62"/>
        <v>0</v>
      </c>
      <c r="H73" s="26" t="str">
        <f t="shared" si="63"/>
        <v>0-0</v>
      </c>
      <c r="I73" s="25">
        <f t="shared" si="64"/>
        <v>0</v>
      </c>
      <c r="J73" s="26" t="str">
        <f t="shared" si="65"/>
        <v/>
      </c>
      <c r="K73" s="25">
        <f t="shared" si="66"/>
        <v>0</v>
      </c>
      <c r="L73" s="26" t="str">
        <f t="shared" si="67"/>
        <v/>
      </c>
      <c r="M73" s="1">
        <f t="shared" si="68"/>
        <v>0</v>
      </c>
      <c r="N73" s="1">
        <f t="shared" si="69"/>
        <v>2</v>
      </c>
      <c r="O73" s="1">
        <f t="shared" si="70"/>
        <v>0</v>
      </c>
      <c r="P73" s="5">
        <f t="shared" si="71"/>
        <v>-2080.7455933086299</v>
      </c>
      <c r="Q73" s="5">
        <f t="shared" si="72"/>
        <v>-2070</v>
      </c>
      <c r="R73" s="4">
        <f t="shared" si="73"/>
        <v>200</v>
      </c>
      <c r="S73" s="4">
        <f t="shared" si="74"/>
        <v>200</v>
      </c>
      <c r="T73" s="4">
        <f t="shared" si="75"/>
        <v>-2135.5483227296113</v>
      </c>
      <c r="U73" s="5">
        <f t="shared" si="76"/>
        <v>-2130</v>
      </c>
      <c r="V73" s="4">
        <f t="shared" si="77"/>
        <v>200</v>
      </c>
      <c r="W73" s="4">
        <f t="shared" si="78"/>
        <v>-2025.9428638876486</v>
      </c>
      <c r="X73" s="5">
        <f t="shared" si="79"/>
        <v>200</v>
      </c>
      <c r="Y73" s="4">
        <f t="shared" si="80"/>
        <v>200</v>
      </c>
      <c r="Z73" s="4">
        <f t="shared" si="81"/>
        <v>-109.49397239077901</v>
      </c>
      <c r="AA73" s="4">
        <f t="shared" si="82"/>
        <v>0</v>
      </c>
      <c r="AB73" s="4">
        <f t="shared" si="83"/>
        <v>-115.42519229192554</v>
      </c>
      <c r="AC73" s="4">
        <f t="shared" si="84"/>
        <v>0</v>
      </c>
      <c r="AD73" s="4">
        <f t="shared" si="85"/>
        <v>-103.56275248963247</v>
      </c>
      <c r="AE73" s="4">
        <f t="shared" si="86"/>
        <v>-104</v>
      </c>
      <c r="AF73" s="4">
        <f t="shared" si="87"/>
        <v>-158.41874340974701</v>
      </c>
      <c r="AG73" s="4">
        <f t="shared" si="88"/>
        <v>0</v>
      </c>
      <c r="AH73" s="4">
        <f t="shared" si="89"/>
        <v>-164.14438510818965</v>
      </c>
      <c r="AI73" s="4">
        <f t="shared" si="90"/>
        <v>0</v>
      </c>
      <c r="AJ73" s="4">
        <f t="shared" si="91"/>
        <v>-152.69310171130437</v>
      </c>
      <c r="AK73" s="4">
        <f t="shared" si="92"/>
        <v>-153</v>
      </c>
      <c r="AM73" s="2">
        <v>410</v>
      </c>
    </row>
    <row r="74" spans="1:81" s="1" customFormat="1" ht="17.25" customHeight="1" x14ac:dyDescent="0.2">
      <c r="B74" s="35">
        <v>47</v>
      </c>
      <c r="C74" s="38"/>
      <c r="D74" s="38"/>
      <c r="E74" s="24"/>
      <c r="F74" s="24"/>
      <c r="G74" s="25">
        <f t="shared" si="62"/>
        <v>0</v>
      </c>
      <c r="H74" s="26" t="str">
        <f t="shared" si="63"/>
        <v>0-0</v>
      </c>
      <c r="I74" s="25">
        <f t="shared" si="64"/>
        <v>0</v>
      </c>
      <c r="J74" s="26" t="str">
        <f t="shared" si="65"/>
        <v/>
      </c>
      <c r="K74" s="25">
        <f t="shared" si="66"/>
        <v>0</v>
      </c>
      <c r="L74" s="26" t="str">
        <f t="shared" si="67"/>
        <v/>
      </c>
      <c r="M74" s="1">
        <f t="shared" si="68"/>
        <v>0</v>
      </c>
      <c r="N74" s="1">
        <f t="shared" si="69"/>
        <v>2</v>
      </c>
      <c r="O74" s="1">
        <f t="shared" si="70"/>
        <v>0</v>
      </c>
      <c r="P74" s="5">
        <f t="shared" si="71"/>
        <v>-2080.7455933086299</v>
      </c>
      <c r="Q74" s="5">
        <f t="shared" si="72"/>
        <v>-2070</v>
      </c>
      <c r="R74" s="4">
        <f t="shared" si="73"/>
        <v>200</v>
      </c>
      <c r="S74" s="4">
        <f t="shared" si="74"/>
        <v>200</v>
      </c>
      <c r="T74" s="4">
        <f t="shared" si="75"/>
        <v>-2135.5483227296113</v>
      </c>
      <c r="U74" s="5">
        <f t="shared" si="76"/>
        <v>-2130</v>
      </c>
      <c r="V74" s="4">
        <f t="shared" si="77"/>
        <v>200</v>
      </c>
      <c r="W74" s="4">
        <f t="shared" si="78"/>
        <v>-2025.9428638876486</v>
      </c>
      <c r="X74" s="5">
        <f t="shared" si="79"/>
        <v>200</v>
      </c>
      <c r="Y74" s="4">
        <f t="shared" si="80"/>
        <v>200</v>
      </c>
      <c r="Z74" s="4">
        <f t="shared" si="81"/>
        <v>-109.49397239077901</v>
      </c>
      <c r="AA74" s="4">
        <f t="shared" si="82"/>
        <v>0</v>
      </c>
      <c r="AB74" s="4">
        <f t="shared" si="83"/>
        <v>-115.42519229192554</v>
      </c>
      <c r="AC74" s="4">
        <f t="shared" si="84"/>
        <v>0</v>
      </c>
      <c r="AD74" s="4">
        <f t="shared" si="85"/>
        <v>-103.56275248963247</v>
      </c>
      <c r="AE74" s="4">
        <f t="shared" si="86"/>
        <v>-104</v>
      </c>
      <c r="AF74" s="4">
        <f t="shared" si="87"/>
        <v>-158.41874340974701</v>
      </c>
      <c r="AG74" s="4">
        <f t="shared" si="88"/>
        <v>0</v>
      </c>
      <c r="AH74" s="4">
        <f t="shared" si="89"/>
        <v>-164.14438510818965</v>
      </c>
      <c r="AI74" s="4">
        <f t="shared" si="90"/>
        <v>0</v>
      </c>
      <c r="AJ74" s="4">
        <f t="shared" si="91"/>
        <v>-152.69310171130437</v>
      </c>
      <c r="AK74" s="4">
        <f t="shared" si="92"/>
        <v>-153</v>
      </c>
      <c r="AM74" s="1">
        <v>420</v>
      </c>
    </row>
    <row r="75" spans="1:81" s="1" customFormat="1" ht="17.25" customHeight="1" x14ac:dyDescent="0.2">
      <c r="B75" s="36">
        <v>48</v>
      </c>
      <c r="C75" s="38"/>
      <c r="D75" s="38"/>
      <c r="E75" s="24"/>
      <c r="F75" s="24"/>
      <c r="G75" s="25">
        <f t="shared" si="62"/>
        <v>0</v>
      </c>
      <c r="H75" s="26" t="str">
        <f t="shared" si="63"/>
        <v>0-0</v>
      </c>
      <c r="I75" s="25">
        <f t="shared" si="64"/>
        <v>0</v>
      </c>
      <c r="J75" s="26" t="str">
        <f t="shared" si="65"/>
        <v/>
      </c>
      <c r="K75" s="25">
        <f t="shared" si="66"/>
        <v>0</v>
      </c>
      <c r="L75" s="26" t="str">
        <f t="shared" si="67"/>
        <v/>
      </c>
      <c r="M75" s="1">
        <f t="shared" si="68"/>
        <v>0</v>
      </c>
      <c r="N75" s="1">
        <f t="shared" si="69"/>
        <v>2</v>
      </c>
      <c r="O75" s="1">
        <f t="shared" si="70"/>
        <v>0</v>
      </c>
      <c r="P75" s="5">
        <f t="shared" si="71"/>
        <v>-2080.7455933086299</v>
      </c>
      <c r="Q75" s="5">
        <f t="shared" si="72"/>
        <v>-2070</v>
      </c>
      <c r="R75" s="4">
        <f t="shared" si="73"/>
        <v>200</v>
      </c>
      <c r="S75" s="4">
        <f t="shared" si="74"/>
        <v>200</v>
      </c>
      <c r="T75" s="4">
        <f t="shared" si="75"/>
        <v>-2135.5483227296113</v>
      </c>
      <c r="U75" s="5">
        <f t="shared" si="76"/>
        <v>-2130</v>
      </c>
      <c r="V75" s="4">
        <f t="shared" si="77"/>
        <v>200</v>
      </c>
      <c r="W75" s="4">
        <f t="shared" si="78"/>
        <v>-2025.9428638876486</v>
      </c>
      <c r="X75" s="5">
        <f t="shared" si="79"/>
        <v>200</v>
      </c>
      <c r="Y75" s="4">
        <f t="shared" si="80"/>
        <v>200</v>
      </c>
      <c r="Z75" s="4">
        <f t="shared" si="81"/>
        <v>-109.49397239077901</v>
      </c>
      <c r="AA75" s="4">
        <f t="shared" si="82"/>
        <v>0</v>
      </c>
      <c r="AB75" s="4">
        <f t="shared" si="83"/>
        <v>-115.42519229192554</v>
      </c>
      <c r="AC75" s="4">
        <f t="shared" si="84"/>
        <v>0</v>
      </c>
      <c r="AD75" s="4">
        <f t="shared" si="85"/>
        <v>-103.56275248963247</v>
      </c>
      <c r="AE75" s="4">
        <f t="shared" si="86"/>
        <v>-104</v>
      </c>
      <c r="AF75" s="4">
        <f t="shared" si="87"/>
        <v>-158.41874340974701</v>
      </c>
      <c r="AG75" s="4">
        <f t="shared" si="88"/>
        <v>0</v>
      </c>
      <c r="AH75" s="4">
        <f t="shared" si="89"/>
        <v>-164.14438510818965</v>
      </c>
      <c r="AI75" s="4">
        <f t="shared" si="90"/>
        <v>0</v>
      </c>
      <c r="AJ75" s="4">
        <f t="shared" si="91"/>
        <v>-152.69310171130437</v>
      </c>
      <c r="AK75" s="4">
        <f t="shared" si="92"/>
        <v>-153</v>
      </c>
      <c r="AM75" s="2">
        <v>430</v>
      </c>
    </row>
    <row r="76" spans="1:81" s="1" customFormat="1" ht="17.25" customHeight="1" x14ac:dyDescent="0.2">
      <c r="B76" s="35">
        <v>49</v>
      </c>
      <c r="C76" s="38"/>
      <c r="D76" s="38"/>
      <c r="E76" s="24"/>
      <c r="F76" s="24"/>
      <c r="G76" s="25">
        <f t="shared" si="62"/>
        <v>0</v>
      </c>
      <c r="H76" s="26" t="str">
        <f t="shared" si="63"/>
        <v>0-0</v>
      </c>
      <c r="I76" s="25">
        <f t="shared" si="64"/>
        <v>0</v>
      </c>
      <c r="J76" s="26" t="str">
        <f t="shared" si="65"/>
        <v/>
      </c>
      <c r="K76" s="25">
        <f t="shared" si="66"/>
        <v>0</v>
      </c>
      <c r="L76" s="26" t="str">
        <f t="shared" si="67"/>
        <v/>
      </c>
      <c r="M76" s="1">
        <f t="shared" si="68"/>
        <v>0</v>
      </c>
      <c r="N76" s="1">
        <f t="shared" si="69"/>
        <v>2</v>
      </c>
      <c r="O76" s="1">
        <f t="shared" si="70"/>
        <v>0</v>
      </c>
      <c r="P76" s="5">
        <f t="shared" si="71"/>
        <v>-2080.7455933086299</v>
      </c>
      <c r="Q76" s="5">
        <f t="shared" si="72"/>
        <v>-2070</v>
      </c>
      <c r="R76" s="4">
        <f t="shared" si="73"/>
        <v>200</v>
      </c>
      <c r="S76" s="4">
        <f t="shared" si="74"/>
        <v>200</v>
      </c>
      <c r="T76" s="4">
        <f t="shared" si="75"/>
        <v>-2135.5483227296113</v>
      </c>
      <c r="U76" s="5">
        <f t="shared" si="76"/>
        <v>-2130</v>
      </c>
      <c r="V76" s="4">
        <f t="shared" si="77"/>
        <v>200</v>
      </c>
      <c r="W76" s="4">
        <f t="shared" si="78"/>
        <v>-2025.9428638876486</v>
      </c>
      <c r="X76" s="5">
        <f t="shared" si="79"/>
        <v>200</v>
      </c>
      <c r="Y76" s="4">
        <f t="shared" si="80"/>
        <v>200</v>
      </c>
      <c r="Z76" s="4">
        <f t="shared" si="81"/>
        <v>-109.49397239077901</v>
      </c>
      <c r="AA76" s="4">
        <f t="shared" si="82"/>
        <v>0</v>
      </c>
      <c r="AB76" s="4">
        <f t="shared" si="83"/>
        <v>-115.42519229192554</v>
      </c>
      <c r="AC76" s="4">
        <f t="shared" si="84"/>
        <v>0</v>
      </c>
      <c r="AD76" s="4">
        <f t="shared" si="85"/>
        <v>-103.56275248963247</v>
      </c>
      <c r="AE76" s="4">
        <f t="shared" si="86"/>
        <v>-104</v>
      </c>
      <c r="AF76" s="4">
        <f t="shared" si="87"/>
        <v>-158.41874340974701</v>
      </c>
      <c r="AG76" s="4">
        <f t="shared" si="88"/>
        <v>0</v>
      </c>
      <c r="AH76" s="4">
        <f t="shared" si="89"/>
        <v>-164.14438510818965</v>
      </c>
      <c r="AI76" s="4">
        <f t="shared" si="90"/>
        <v>0</v>
      </c>
      <c r="AJ76" s="4">
        <f t="shared" si="91"/>
        <v>-152.69310171130437</v>
      </c>
      <c r="AK76" s="4">
        <f t="shared" si="92"/>
        <v>-153</v>
      </c>
      <c r="AM76" s="1">
        <v>440</v>
      </c>
    </row>
    <row r="77" spans="1:81" s="1" customFormat="1" ht="17.25" customHeight="1" x14ac:dyDescent="0.2">
      <c r="B77" s="36">
        <v>50</v>
      </c>
      <c r="C77" s="40"/>
      <c r="D77" s="41"/>
      <c r="E77" s="24"/>
      <c r="F77" s="24"/>
      <c r="G77" s="25">
        <f t="shared" si="62"/>
        <v>0</v>
      </c>
      <c r="H77" s="26" t="str">
        <f t="shared" si="63"/>
        <v>0-0</v>
      </c>
      <c r="I77" s="25">
        <f t="shared" si="64"/>
        <v>0</v>
      </c>
      <c r="J77" s="26" t="str">
        <f t="shared" si="65"/>
        <v/>
      </c>
      <c r="K77" s="25">
        <f t="shared" si="66"/>
        <v>0</v>
      </c>
      <c r="L77" s="26" t="str">
        <f t="shared" si="67"/>
        <v/>
      </c>
      <c r="M77" s="1">
        <f t="shared" si="68"/>
        <v>0</v>
      </c>
      <c r="N77" s="1">
        <f t="shared" si="69"/>
        <v>2</v>
      </c>
      <c r="O77" s="1">
        <f t="shared" si="70"/>
        <v>0</v>
      </c>
      <c r="P77" s="5">
        <f t="shared" si="71"/>
        <v>-2080.7455933086299</v>
      </c>
      <c r="Q77" s="5">
        <f t="shared" si="72"/>
        <v>-2070</v>
      </c>
      <c r="R77" s="4">
        <f t="shared" si="73"/>
        <v>200</v>
      </c>
      <c r="S77" s="4">
        <f t="shared" si="74"/>
        <v>200</v>
      </c>
      <c r="T77" s="4">
        <f t="shared" si="75"/>
        <v>-2135.5483227296113</v>
      </c>
      <c r="U77" s="5">
        <f t="shared" si="76"/>
        <v>-2130</v>
      </c>
      <c r="V77" s="4">
        <f t="shared" si="77"/>
        <v>200</v>
      </c>
      <c r="W77" s="4">
        <f t="shared" si="78"/>
        <v>-2025.9428638876486</v>
      </c>
      <c r="X77" s="5">
        <f t="shared" si="79"/>
        <v>200</v>
      </c>
      <c r="Y77" s="4">
        <f t="shared" si="80"/>
        <v>200</v>
      </c>
      <c r="Z77" s="4">
        <f t="shared" si="81"/>
        <v>-109.49397239077901</v>
      </c>
      <c r="AA77" s="4">
        <f t="shared" si="82"/>
        <v>0</v>
      </c>
      <c r="AB77" s="4">
        <f t="shared" si="83"/>
        <v>-115.42519229192554</v>
      </c>
      <c r="AC77" s="4">
        <f t="shared" si="84"/>
        <v>0</v>
      </c>
      <c r="AD77" s="4">
        <f t="shared" si="85"/>
        <v>-103.56275248963247</v>
      </c>
      <c r="AE77" s="4">
        <f t="shared" si="86"/>
        <v>-104</v>
      </c>
      <c r="AF77" s="4">
        <f t="shared" si="87"/>
        <v>-158.41874340974701</v>
      </c>
      <c r="AG77" s="4">
        <f t="shared" si="88"/>
        <v>0</v>
      </c>
      <c r="AH77" s="4">
        <f t="shared" si="89"/>
        <v>-164.14438510818965</v>
      </c>
      <c r="AI77" s="4">
        <f t="shared" si="90"/>
        <v>0</v>
      </c>
      <c r="AJ77" s="4">
        <f t="shared" si="91"/>
        <v>-152.69310171130437</v>
      </c>
      <c r="AK77" s="4">
        <f t="shared" si="92"/>
        <v>-153</v>
      </c>
      <c r="AM77" s="2">
        <v>450</v>
      </c>
    </row>
    <row r="78" spans="1:81" s="1" customFormat="1" ht="17.25" customHeight="1" x14ac:dyDescent="0.2">
      <c r="A78" s="20"/>
      <c r="B78" s="35">
        <v>51</v>
      </c>
      <c r="C78" s="38"/>
      <c r="D78" s="38"/>
      <c r="E78" s="24"/>
      <c r="F78" s="24"/>
      <c r="G78" s="25">
        <f t="shared" si="62"/>
        <v>0</v>
      </c>
      <c r="H78" s="26" t="str">
        <f t="shared" si="63"/>
        <v>0-0</v>
      </c>
      <c r="I78" s="25">
        <f t="shared" si="64"/>
        <v>0</v>
      </c>
      <c r="J78" s="26" t="str">
        <f t="shared" si="65"/>
        <v/>
      </c>
      <c r="K78" s="25">
        <f t="shared" si="66"/>
        <v>0</v>
      </c>
      <c r="L78" s="26" t="str">
        <f t="shared" si="67"/>
        <v/>
      </c>
      <c r="M78" s="1">
        <f t="shared" si="68"/>
        <v>0</v>
      </c>
      <c r="N78" s="1">
        <f t="shared" si="69"/>
        <v>2</v>
      </c>
      <c r="O78" s="1">
        <f t="shared" si="70"/>
        <v>0</v>
      </c>
      <c r="P78" s="5">
        <f t="shared" si="71"/>
        <v>-2080.7455933086299</v>
      </c>
      <c r="Q78" s="5">
        <f t="shared" si="72"/>
        <v>-2070</v>
      </c>
      <c r="R78" s="4">
        <f t="shared" si="73"/>
        <v>200</v>
      </c>
      <c r="S78" s="4">
        <f t="shared" si="74"/>
        <v>200</v>
      </c>
      <c r="T78" s="4">
        <f t="shared" si="75"/>
        <v>-2135.5483227296113</v>
      </c>
      <c r="U78" s="5">
        <f t="shared" si="76"/>
        <v>-2130</v>
      </c>
      <c r="V78" s="4">
        <f t="shared" si="77"/>
        <v>200</v>
      </c>
      <c r="W78" s="4">
        <f t="shared" si="78"/>
        <v>-2025.9428638876486</v>
      </c>
      <c r="X78" s="5">
        <f t="shared" si="79"/>
        <v>200</v>
      </c>
      <c r="Y78" s="4">
        <f t="shared" si="80"/>
        <v>200</v>
      </c>
      <c r="Z78" s="4">
        <f t="shared" si="81"/>
        <v>-109.49397239077901</v>
      </c>
      <c r="AA78" s="4">
        <f t="shared" si="82"/>
        <v>0</v>
      </c>
      <c r="AB78" s="4">
        <f t="shared" si="83"/>
        <v>-115.42519229192554</v>
      </c>
      <c r="AC78" s="4">
        <f t="shared" si="84"/>
        <v>0</v>
      </c>
      <c r="AD78" s="4">
        <f t="shared" si="85"/>
        <v>-103.56275248963247</v>
      </c>
      <c r="AE78" s="4">
        <f t="shared" si="86"/>
        <v>-104</v>
      </c>
      <c r="AF78" s="4">
        <f t="shared" si="87"/>
        <v>-158.41874340974701</v>
      </c>
      <c r="AG78" s="4">
        <f t="shared" si="88"/>
        <v>0</v>
      </c>
      <c r="AH78" s="4">
        <f t="shared" si="89"/>
        <v>-164.14438510818965</v>
      </c>
      <c r="AI78" s="4">
        <f t="shared" si="90"/>
        <v>0</v>
      </c>
      <c r="AJ78" s="4">
        <f t="shared" si="91"/>
        <v>-152.69310171130437</v>
      </c>
      <c r="AK78" s="4">
        <f t="shared" si="92"/>
        <v>-153</v>
      </c>
      <c r="AM78" s="1">
        <v>460</v>
      </c>
    </row>
    <row r="79" spans="1:81" s="1" customFormat="1" ht="17.25" customHeight="1" x14ac:dyDescent="0.2">
      <c r="B79" s="36">
        <v>52</v>
      </c>
      <c r="C79" s="38"/>
      <c r="D79" s="38"/>
      <c r="E79" s="24"/>
      <c r="F79" s="24"/>
      <c r="G79" s="25">
        <f t="shared" si="62"/>
        <v>0</v>
      </c>
      <c r="H79" s="26" t="str">
        <f t="shared" si="63"/>
        <v>0-0</v>
      </c>
      <c r="I79" s="25">
        <f t="shared" si="64"/>
        <v>0</v>
      </c>
      <c r="J79" s="26" t="str">
        <f t="shared" si="65"/>
        <v/>
      </c>
      <c r="K79" s="25">
        <f t="shared" si="66"/>
        <v>0</v>
      </c>
      <c r="L79" s="26" t="str">
        <f t="shared" si="67"/>
        <v/>
      </c>
      <c r="M79" s="1">
        <f t="shared" si="68"/>
        <v>0</v>
      </c>
      <c r="N79" s="1">
        <f t="shared" si="69"/>
        <v>2</v>
      </c>
      <c r="O79" s="1">
        <f t="shared" si="70"/>
        <v>0</v>
      </c>
      <c r="P79" s="5">
        <f t="shared" si="71"/>
        <v>-2080.7455933086299</v>
      </c>
      <c r="Q79" s="5">
        <f t="shared" si="72"/>
        <v>-2070</v>
      </c>
      <c r="R79" s="4">
        <f t="shared" si="73"/>
        <v>200</v>
      </c>
      <c r="S79" s="4">
        <f t="shared" si="74"/>
        <v>200</v>
      </c>
      <c r="T79" s="4">
        <f t="shared" si="75"/>
        <v>-2135.5483227296113</v>
      </c>
      <c r="U79" s="5">
        <f t="shared" si="76"/>
        <v>-2130</v>
      </c>
      <c r="V79" s="4">
        <f t="shared" si="77"/>
        <v>200</v>
      </c>
      <c r="W79" s="4">
        <f t="shared" si="78"/>
        <v>-2025.9428638876486</v>
      </c>
      <c r="X79" s="5">
        <f t="shared" si="79"/>
        <v>200</v>
      </c>
      <c r="Y79" s="4">
        <f t="shared" si="80"/>
        <v>200</v>
      </c>
      <c r="Z79" s="4">
        <f t="shared" si="81"/>
        <v>-109.49397239077901</v>
      </c>
      <c r="AA79" s="4">
        <f t="shared" si="82"/>
        <v>0</v>
      </c>
      <c r="AB79" s="4">
        <f t="shared" si="83"/>
        <v>-115.42519229192554</v>
      </c>
      <c r="AC79" s="4">
        <f t="shared" si="84"/>
        <v>0</v>
      </c>
      <c r="AD79" s="4">
        <f t="shared" si="85"/>
        <v>-103.56275248963247</v>
      </c>
      <c r="AE79" s="4">
        <f t="shared" si="86"/>
        <v>-104</v>
      </c>
      <c r="AF79" s="4">
        <f t="shared" si="87"/>
        <v>-158.41874340974701</v>
      </c>
      <c r="AG79" s="4">
        <f t="shared" si="88"/>
        <v>0</v>
      </c>
      <c r="AH79" s="4">
        <f t="shared" si="89"/>
        <v>-164.14438510818965</v>
      </c>
      <c r="AI79" s="4">
        <f t="shared" si="90"/>
        <v>0</v>
      </c>
      <c r="AJ79" s="4">
        <f t="shared" si="91"/>
        <v>-152.69310171130437</v>
      </c>
      <c r="AK79" s="4">
        <f t="shared" si="92"/>
        <v>-153</v>
      </c>
      <c r="AM79" s="2">
        <v>470</v>
      </c>
    </row>
    <row r="80" spans="1:81" s="1" customFormat="1" ht="17.25" customHeight="1" x14ac:dyDescent="0.2">
      <c r="B80" s="35">
        <v>53</v>
      </c>
      <c r="C80" s="38"/>
      <c r="D80" s="38"/>
      <c r="E80" s="24"/>
      <c r="F80" s="24"/>
      <c r="G80" s="25">
        <f t="shared" si="62"/>
        <v>0</v>
      </c>
      <c r="H80" s="26" t="str">
        <f t="shared" si="63"/>
        <v>0-0</v>
      </c>
      <c r="I80" s="25">
        <f t="shared" si="64"/>
        <v>0</v>
      </c>
      <c r="J80" s="26" t="str">
        <f t="shared" si="65"/>
        <v/>
      </c>
      <c r="K80" s="25">
        <f t="shared" si="66"/>
        <v>0</v>
      </c>
      <c r="L80" s="26" t="str">
        <f t="shared" si="67"/>
        <v/>
      </c>
      <c r="M80" s="1">
        <f t="shared" si="68"/>
        <v>0</v>
      </c>
      <c r="N80" s="1">
        <f t="shared" si="69"/>
        <v>2</v>
      </c>
      <c r="O80" s="1">
        <f t="shared" si="70"/>
        <v>0</v>
      </c>
      <c r="P80" s="5">
        <f t="shared" si="71"/>
        <v>-2080.7455933086299</v>
      </c>
      <c r="Q80" s="5">
        <f t="shared" si="72"/>
        <v>-2070</v>
      </c>
      <c r="R80" s="4">
        <f t="shared" si="73"/>
        <v>200</v>
      </c>
      <c r="S80" s="4">
        <f t="shared" si="74"/>
        <v>200</v>
      </c>
      <c r="T80" s="4">
        <f t="shared" si="75"/>
        <v>-2135.5483227296113</v>
      </c>
      <c r="U80" s="5">
        <f t="shared" si="76"/>
        <v>-2130</v>
      </c>
      <c r="V80" s="4">
        <f t="shared" si="77"/>
        <v>200</v>
      </c>
      <c r="W80" s="4">
        <f t="shared" si="78"/>
        <v>-2025.9428638876486</v>
      </c>
      <c r="X80" s="5">
        <f t="shared" si="79"/>
        <v>200</v>
      </c>
      <c r="Y80" s="4">
        <f t="shared" si="80"/>
        <v>200</v>
      </c>
      <c r="Z80" s="4">
        <f t="shared" si="81"/>
        <v>-109.49397239077901</v>
      </c>
      <c r="AA80" s="4">
        <f t="shared" si="82"/>
        <v>0</v>
      </c>
      <c r="AB80" s="4">
        <f t="shared" si="83"/>
        <v>-115.42519229192554</v>
      </c>
      <c r="AC80" s="4">
        <f t="shared" si="84"/>
        <v>0</v>
      </c>
      <c r="AD80" s="4">
        <f t="shared" si="85"/>
        <v>-103.56275248963247</v>
      </c>
      <c r="AE80" s="4">
        <f t="shared" si="86"/>
        <v>-104</v>
      </c>
      <c r="AF80" s="4">
        <f t="shared" si="87"/>
        <v>-158.41874340974701</v>
      </c>
      <c r="AG80" s="4">
        <f t="shared" si="88"/>
        <v>0</v>
      </c>
      <c r="AH80" s="4">
        <f t="shared" si="89"/>
        <v>-164.14438510818965</v>
      </c>
      <c r="AI80" s="4">
        <f t="shared" si="90"/>
        <v>0</v>
      </c>
      <c r="AJ80" s="4">
        <f t="shared" si="91"/>
        <v>-152.69310171130437</v>
      </c>
      <c r="AK80" s="4">
        <f t="shared" si="92"/>
        <v>-153</v>
      </c>
      <c r="AM80" s="1">
        <v>480</v>
      </c>
    </row>
    <row r="81" spans="1:81" s="1" customFormat="1" ht="17.25" customHeight="1" x14ac:dyDescent="0.2">
      <c r="B81" s="36">
        <v>54</v>
      </c>
      <c r="C81" s="38"/>
      <c r="D81" s="38"/>
      <c r="E81" s="24"/>
      <c r="F81" s="24"/>
      <c r="G81" s="25">
        <f t="shared" si="62"/>
        <v>0</v>
      </c>
      <c r="H81" s="26" t="str">
        <f t="shared" si="63"/>
        <v>0-0</v>
      </c>
      <c r="I81" s="25">
        <f t="shared" si="64"/>
        <v>0</v>
      </c>
      <c r="J81" s="26" t="str">
        <f t="shared" si="65"/>
        <v/>
      </c>
      <c r="K81" s="25">
        <f t="shared" si="66"/>
        <v>0</v>
      </c>
      <c r="L81" s="26" t="str">
        <f t="shared" si="67"/>
        <v/>
      </c>
      <c r="M81" s="1">
        <f t="shared" si="68"/>
        <v>0</v>
      </c>
      <c r="N81" s="1">
        <f t="shared" si="69"/>
        <v>2</v>
      </c>
      <c r="O81" s="1">
        <f t="shared" si="70"/>
        <v>0</v>
      </c>
      <c r="P81" s="5">
        <f t="shared" si="71"/>
        <v>-2080.7455933086299</v>
      </c>
      <c r="Q81" s="5">
        <f t="shared" si="72"/>
        <v>-2070</v>
      </c>
      <c r="R81" s="4">
        <f t="shared" si="73"/>
        <v>200</v>
      </c>
      <c r="S81" s="4">
        <f t="shared" si="74"/>
        <v>200</v>
      </c>
      <c r="T81" s="4">
        <f t="shared" si="75"/>
        <v>-2135.5483227296113</v>
      </c>
      <c r="U81" s="5">
        <f t="shared" si="76"/>
        <v>-2130</v>
      </c>
      <c r="V81" s="4">
        <f t="shared" si="77"/>
        <v>200</v>
      </c>
      <c r="W81" s="4">
        <f t="shared" si="78"/>
        <v>-2025.9428638876486</v>
      </c>
      <c r="X81" s="5">
        <f t="shared" si="79"/>
        <v>200</v>
      </c>
      <c r="Y81" s="4">
        <f t="shared" si="80"/>
        <v>200</v>
      </c>
      <c r="Z81" s="4">
        <f t="shared" si="81"/>
        <v>-109.49397239077901</v>
      </c>
      <c r="AA81" s="4">
        <f t="shared" si="82"/>
        <v>0</v>
      </c>
      <c r="AB81" s="4">
        <f t="shared" si="83"/>
        <v>-115.42519229192554</v>
      </c>
      <c r="AC81" s="4">
        <f t="shared" si="84"/>
        <v>0</v>
      </c>
      <c r="AD81" s="4">
        <f t="shared" si="85"/>
        <v>-103.56275248963247</v>
      </c>
      <c r="AE81" s="4">
        <f t="shared" si="86"/>
        <v>-104</v>
      </c>
      <c r="AF81" s="4">
        <f t="shared" si="87"/>
        <v>-158.41874340974701</v>
      </c>
      <c r="AG81" s="4">
        <f t="shared" si="88"/>
        <v>0</v>
      </c>
      <c r="AH81" s="4">
        <f t="shared" si="89"/>
        <v>-164.14438510818965</v>
      </c>
      <c r="AI81" s="4">
        <f t="shared" si="90"/>
        <v>0</v>
      </c>
      <c r="AJ81" s="4">
        <f t="shared" si="91"/>
        <v>-152.69310171130437</v>
      </c>
      <c r="AK81" s="4">
        <f t="shared" si="92"/>
        <v>-153</v>
      </c>
      <c r="AM81" s="2">
        <v>490</v>
      </c>
    </row>
    <row r="82" spans="1:81" s="1" customFormat="1" ht="17.25" customHeight="1" x14ac:dyDescent="0.2">
      <c r="B82" s="35">
        <v>55</v>
      </c>
      <c r="C82" s="38"/>
      <c r="D82" s="38"/>
      <c r="E82" s="24"/>
      <c r="F82" s="24"/>
      <c r="G82" s="25">
        <f t="shared" si="62"/>
        <v>0</v>
      </c>
      <c r="H82" s="26" t="str">
        <f t="shared" si="63"/>
        <v>0-0</v>
      </c>
      <c r="I82" s="25">
        <f t="shared" si="64"/>
        <v>0</v>
      </c>
      <c r="J82" s="26" t="str">
        <f t="shared" si="65"/>
        <v/>
      </c>
      <c r="K82" s="25">
        <f t="shared" si="66"/>
        <v>0</v>
      </c>
      <c r="L82" s="26" t="str">
        <f t="shared" si="67"/>
        <v/>
      </c>
      <c r="M82" s="1">
        <f t="shared" si="68"/>
        <v>0</v>
      </c>
      <c r="N82" s="1">
        <f t="shared" si="69"/>
        <v>2</v>
      </c>
      <c r="O82" s="1">
        <f t="shared" si="70"/>
        <v>0</v>
      </c>
      <c r="P82" s="5">
        <f t="shared" si="71"/>
        <v>-2080.7455933086299</v>
      </c>
      <c r="Q82" s="5">
        <f t="shared" si="72"/>
        <v>-2070</v>
      </c>
      <c r="R82" s="4">
        <f t="shared" si="73"/>
        <v>200</v>
      </c>
      <c r="S82" s="4">
        <f t="shared" si="74"/>
        <v>200</v>
      </c>
      <c r="T82" s="4">
        <f t="shared" si="75"/>
        <v>-2135.5483227296113</v>
      </c>
      <c r="U82" s="5">
        <f t="shared" si="76"/>
        <v>-2130</v>
      </c>
      <c r="V82" s="4">
        <f t="shared" si="77"/>
        <v>200</v>
      </c>
      <c r="W82" s="4">
        <f t="shared" si="78"/>
        <v>-2025.9428638876486</v>
      </c>
      <c r="X82" s="5">
        <f t="shared" si="79"/>
        <v>200</v>
      </c>
      <c r="Y82" s="4">
        <f t="shared" si="80"/>
        <v>200</v>
      </c>
      <c r="Z82" s="4">
        <f t="shared" si="81"/>
        <v>-109.49397239077901</v>
      </c>
      <c r="AA82" s="4">
        <f t="shared" si="82"/>
        <v>0</v>
      </c>
      <c r="AB82" s="4">
        <f t="shared" si="83"/>
        <v>-115.42519229192554</v>
      </c>
      <c r="AC82" s="4">
        <f t="shared" si="84"/>
        <v>0</v>
      </c>
      <c r="AD82" s="4">
        <f t="shared" si="85"/>
        <v>-103.56275248963247</v>
      </c>
      <c r="AE82" s="4">
        <f t="shared" si="86"/>
        <v>-104</v>
      </c>
      <c r="AF82" s="4">
        <f t="shared" si="87"/>
        <v>-158.41874340974701</v>
      </c>
      <c r="AG82" s="4">
        <f t="shared" si="88"/>
        <v>0</v>
      </c>
      <c r="AH82" s="4">
        <f t="shared" si="89"/>
        <v>-164.14438510818965</v>
      </c>
      <c r="AI82" s="4">
        <f t="shared" si="90"/>
        <v>0</v>
      </c>
      <c r="AJ82" s="4">
        <f t="shared" si="91"/>
        <v>-152.69310171130437</v>
      </c>
      <c r="AK82" s="4">
        <f t="shared" si="92"/>
        <v>-153</v>
      </c>
      <c r="AM82" s="1">
        <v>500</v>
      </c>
      <c r="BZ82" s="2"/>
      <c r="CA82" s="2"/>
      <c r="CB82" s="2"/>
      <c r="CC82" s="2"/>
    </row>
    <row r="83" spans="1:81" s="1" customFormat="1" ht="17.25" customHeight="1" x14ac:dyDescent="0.2">
      <c r="B83" s="36">
        <v>56</v>
      </c>
      <c r="C83" s="38"/>
      <c r="D83" s="38"/>
      <c r="E83" s="24"/>
      <c r="F83" s="24"/>
      <c r="G83" s="25">
        <f t="shared" si="62"/>
        <v>0</v>
      </c>
      <c r="H83" s="26" t="str">
        <f t="shared" si="63"/>
        <v>0-0</v>
      </c>
      <c r="I83" s="25">
        <f t="shared" si="64"/>
        <v>0</v>
      </c>
      <c r="J83" s="26" t="str">
        <f t="shared" si="65"/>
        <v/>
      </c>
      <c r="K83" s="25">
        <f t="shared" si="66"/>
        <v>0</v>
      </c>
      <c r="L83" s="26" t="str">
        <f t="shared" si="67"/>
        <v/>
      </c>
      <c r="M83" s="1">
        <f t="shared" si="68"/>
        <v>0</v>
      </c>
      <c r="N83" s="1">
        <f t="shared" si="69"/>
        <v>2</v>
      </c>
      <c r="O83" s="1">
        <f t="shared" si="70"/>
        <v>0</v>
      </c>
      <c r="P83" s="5">
        <f t="shared" si="71"/>
        <v>-2080.7455933086299</v>
      </c>
      <c r="Q83" s="5">
        <f t="shared" si="72"/>
        <v>-2070</v>
      </c>
      <c r="R83" s="4">
        <f t="shared" si="73"/>
        <v>200</v>
      </c>
      <c r="S83" s="4">
        <f t="shared" si="74"/>
        <v>200</v>
      </c>
      <c r="T83" s="4">
        <f t="shared" si="75"/>
        <v>-2135.5483227296113</v>
      </c>
      <c r="U83" s="5">
        <f t="shared" si="76"/>
        <v>-2130</v>
      </c>
      <c r="V83" s="4">
        <f t="shared" si="77"/>
        <v>200</v>
      </c>
      <c r="W83" s="4">
        <f t="shared" si="78"/>
        <v>-2025.9428638876486</v>
      </c>
      <c r="X83" s="5">
        <f t="shared" si="79"/>
        <v>200</v>
      </c>
      <c r="Y83" s="4">
        <f t="shared" si="80"/>
        <v>200</v>
      </c>
      <c r="Z83" s="4">
        <f t="shared" si="81"/>
        <v>-109.49397239077901</v>
      </c>
      <c r="AA83" s="4">
        <f t="shared" si="82"/>
        <v>0</v>
      </c>
      <c r="AB83" s="4">
        <f t="shared" si="83"/>
        <v>-115.42519229192554</v>
      </c>
      <c r="AC83" s="4">
        <f t="shared" si="84"/>
        <v>0</v>
      </c>
      <c r="AD83" s="4">
        <f t="shared" si="85"/>
        <v>-103.56275248963247</v>
      </c>
      <c r="AE83" s="4">
        <f t="shared" si="86"/>
        <v>-104</v>
      </c>
      <c r="AF83" s="4">
        <f t="shared" si="87"/>
        <v>-158.41874340974701</v>
      </c>
      <c r="AG83" s="4">
        <f t="shared" si="88"/>
        <v>0</v>
      </c>
      <c r="AH83" s="4">
        <f t="shared" si="89"/>
        <v>-164.14438510818965</v>
      </c>
      <c r="AI83" s="4">
        <f t="shared" si="90"/>
        <v>0</v>
      </c>
      <c r="AJ83" s="4">
        <f t="shared" si="91"/>
        <v>-152.69310171130437</v>
      </c>
      <c r="AK83" s="4">
        <f t="shared" si="92"/>
        <v>-153</v>
      </c>
      <c r="AM83" s="1">
        <v>510</v>
      </c>
    </row>
    <row r="84" spans="1:81" s="1" customFormat="1" ht="17.25" customHeight="1" x14ac:dyDescent="0.2">
      <c r="B84" s="35">
        <v>57</v>
      </c>
      <c r="C84" s="38"/>
      <c r="D84" s="38"/>
      <c r="E84" s="24"/>
      <c r="F84" s="24"/>
      <c r="G84" s="25">
        <f t="shared" si="62"/>
        <v>0</v>
      </c>
      <c r="H84" s="26" t="str">
        <f t="shared" si="63"/>
        <v>0-0</v>
      </c>
      <c r="I84" s="25">
        <f t="shared" si="64"/>
        <v>0</v>
      </c>
      <c r="J84" s="26" t="str">
        <f t="shared" si="65"/>
        <v/>
      </c>
      <c r="K84" s="25">
        <f t="shared" si="66"/>
        <v>0</v>
      </c>
      <c r="L84" s="26" t="str">
        <f t="shared" si="67"/>
        <v/>
      </c>
      <c r="M84" s="1">
        <f t="shared" si="68"/>
        <v>0</v>
      </c>
      <c r="N84" s="1">
        <f t="shared" si="69"/>
        <v>2</v>
      </c>
      <c r="O84" s="1">
        <f t="shared" si="70"/>
        <v>0</v>
      </c>
      <c r="P84" s="5">
        <f t="shared" si="71"/>
        <v>-2080.7455933086299</v>
      </c>
      <c r="Q84" s="5">
        <f t="shared" si="72"/>
        <v>-2070</v>
      </c>
      <c r="R84" s="4">
        <f t="shared" si="73"/>
        <v>200</v>
      </c>
      <c r="S84" s="4">
        <f t="shared" si="74"/>
        <v>200</v>
      </c>
      <c r="T84" s="4">
        <f t="shared" si="75"/>
        <v>-2135.5483227296113</v>
      </c>
      <c r="U84" s="5">
        <f t="shared" si="76"/>
        <v>-2130</v>
      </c>
      <c r="V84" s="4">
        <f t="shared" si="77"/>
        <v>200</v>
      </c>
      <c r="W84" s="4">
        <f t="shared" si="78"/>
        <v>-2025.9428638876486</v>
      </c>
      <c r="X84" s="5">
        <f t="shared" si="79"/>
        <v>200</v>
      </c>
      <c r="Y84" s="4">
        <f t="shared" si="80"/>
        <v>200</v>
      </c>
      <c r="Z84" s="4">
        <f t="shared" si="81"/>
        <v>-109.49397239077901</v>
      </c>
      <c r="AA84" s="4">
        <f t="shared" si="82"/>
        <v>0</v>
      </c>
      <c r="AB84" s="4">
        <f t="shared" si="83"/>
        <v>-115.42519229192554</v>
      </c>
      <c r="AC84" s="4">
        <f t="shared" si="84"/>
        <v>0</v>
      </c>
      <c r="AD84" s="4">
        <f t="shared" si="85"/>
        <v>-103.56275248963247</v>
      </c>
      <c r="AE84" s="4">
        <f t="shared" si="86"/>
        <v>-104</v>
      </c>
      <c r="AF84" s="4">
        <f t="shared" si="87"/>
        <v>-158.41874340974701</v>
      </c>
      <c r="AG84" s="4">
        <f t="shared" si="88"/>
        <v>0</v>
      </c>
      <c r="AH84" s="4">
        <f t="shared" si="89"/>
        <v>-164.14438510818965</v>
      </c>
      <c r="AI84" s="4">
        <f t="shared" si="90"/>
        <v>0</v>
      </c>
      <c r="AJ84" s="4">
        <f t="shared" si="91"/>
        <v>-152.69310171130437</v>
      </c>
      <c r="AK84" s="4">
        <f t="shared" si="92"/>
        <v>-153</v>
      </c>
      <c r="AM84" s="1">
        <v>520</v>
      </c>
    </row>
    <row r="85" spans="1:81" s="1" customFormat="1" ht="17.25" customHeight="1" x14ac:dyDescent="0.2">
      <c r="B85" s="36">
        <v>58</v>
      </c>
      <c r="C85" s="38"/>
      <c r="D85" s="38"/>
      <c r="E85" s="24"/>
      <c r="F85" s="24"/>
      <c r="G85" s="25">
        <f t="shared" si="62"/>
        <v>0</v>
      </c>
      <c r="H85" s="26" t="str">
        <f t="shared" si="63"/>
        <v>0-0</v>
      </c>
      <c r="I85" s="25">
        <f t="shared" si="64"/>
        <v>0</v>
      </c>
      <c r="J85" s="26" t="str">
        <f t="shared" si="65"/>
        <v/>
      </c>
      <c r="K85" s="25">
        <f t="shared" si="66"/>
        <v>0</v>
      </c>
      <c r="L85" s="26" t="str">
        <f t="shared" si="67"/>
        <v/>
      </c>
      <c r="M85" s="1">
        <f t="shared" si="68"/>
        <v>0</v>
      </c>
      <c r="N85" s="1">
        <f t="shared" si="69"/>
        <v>2</v>
      </c>
      <c r="O85" s="1">
        <f t="shared" si="70"/>
        <v>0</v>
      </c>
      <c r="P85" s="5">
        <f t="shared" si="71"/>
        <v>-2080.7455933086299</v>
      </c>
      <c r="Q85" s="5">
        <f t="shared" si="72"/>
        <v>-2070</v>
      </c>
      <c r="R85" s="4">
        <f t="shared" si="73"/>
        <v>200</v>
      </c>
      <c r="S85" s="4">
        <f t="shared" si="74"/>
        <v>200</v>
      </c>
      <c r="T85" s="4">
        <f t="shared" si="75"/>
        <v>-2135.5483227296113</v>
      </c>
      <c r="U85" s="5">
        <f t="shared" si="76"/>
        <v>-2130</v>
      </c>
      <c r="V85" s="4">
        <f t="shared" si="77"/>
        <v>200</v>
      </c>
      <c r="W85" s="4">
        <f t="shared" si="78"/>
        <v>-2025.9428638876486</v>
      </c>
      <c r="X85" s="5">
        <f t="shared" si="79"/>
        <v>200</v>
      </c>
      <c r="Y85" s="4">
        <f t="shared" si="80"/>
        <v>200</v>
      </c>
      <c r="Z85" s="4">
        <f t="shared" si="81"/>
        <v>-109.49397239077901</v>
      </c>
      <c r="AA85" s="4">
        <f t="shared" si="82"/>
        <v>0</v>
      </c>
      <c r="AB85" s="4">
        <f t="shared" si="83"/>
        <v>-115.42519229192554</v>
      </c>
      <c r="AC85" s="4">
        <f t="shared" si="84"/>
        <v>0</v>
      </c>
      <c r="AD85" s="4">
        <f t="shared" si="85"/>
        <v>-103.56275248963247</v>
      </c>
      <c r="AE85" s="4">
        <f t="shared" si="86"/>
        <v>-104</v>
      </c>
      <c r="AF85" s="4">
        <f t="shared" si="87"/>
        <v>-158.41874340974701</v>
      </c>
      <c r="AG85" s="4">
        <f t="shared" si="88"/>
        <v>0</v>
      </c>
      <c r="AH85" s="4">
        <f t="shared" si="89"/>
        <v>-164.14438510818965</v>
      </c>
      <c r="AI85" s="4">
        <f t="shared" si="90"/>
        <v>0</v>
      </c>
      <c r="AJ85" s="4">
        <f t="shared" si="91"/>
        <v>-152.69310171130437</v>
      </c>
      <c r="AK85" s="4">
        <f t="shared" si="92"/>
        <v>-153</v>
      </c>
      <c r="AM85" s="1">
        <v>530</v>
      </c>
    </row>
    <row r="86" spans="1:81" s="1" customFormat="1" ht="17.25" customHeight="1" x14ac:dyDescent="0.2">
      <c r="B86" s="35">
        <v>59</v>
      </c>
      <c r="C86" s="38"/>
      <c r="D86" s="38"/>
      <c r="E86" s="24"/>
      <c r="F86" s="24"/>
      <c r="G86" s="25">
        <f t="shared" si="62"/>
        <v>0</v>
      </c>
      <c r="H86" s="26" t="str">
        <f t="shared" si="63"/>
        <v>0-0</v>
      </c>
      <c r="I86" s="25">
        <f t="shared" si="64"/>
        <v>0</v>
      </c>
      <c r="J86" s="26" t="str">
        <f t="shared" si="65"/>
        <v/>
      </c>
      <c r="K86" s="25">
        <f t="shared" si="66"/>
        <v>0</v>
      </c>
      <c r="L86" s="26" t="str">
        <f t="shared" si="67"/>
        <v/>
      </c>
      <c r="M86" s="1">
        <f t="shared" si="68"/>
        <v>0</v>
      </c>
      <c r="N86" s="1">
        <f t="shared" si="69"/>
        <v>2</v>
      </c>
      <c r="O86" s="1">
        <f t="shared" si="70"/>
        <v>0</v>
      </c>
      <c r="P86" s="5">
        <f t="shared" si="71"/>
        <v>-2080.7455933086299</v>
      </c>
      <c r="Q86" s="5">
        <f t="shared" si="72"/>
        <v>-2070</v>
      </c>
      <c r="R86" s="4">
        <f t="shared" si="73"/>
        <v>200</v>
      </c>
      <c r="S86" s="4">
        <f t="shared" si="74"/>
        <v>200</v>
      </c>
      <c r="T86" s="4">
        <f t="shared" si="75"/>
        <v>-2135.5483227296113</v>
      </c>
      <c r="U86" s="5">
        <f t="shared" si="76"/>
        <v>-2130</v>
      </c>
      <c r="V86" s="4">
        <f t="shared" si="77"/>
        <v>200</v>
      </c>
      <c r="W86" s="4">
        <f t="shared" si="78"/>
        <v>-2025.9428638876486</v>
      </c>
      <c r="X86" s="5">
        <f t="shared" si="79"/>
        <v>200</v>
      </c>
      <c r="Y86" s="4">
        <f t="shared" si="80"/>
        <v>200</v>
      </c>
      <c r="Z86" s="4">
        <f t="shared" si="81"/>
        <v>-109.49397239077901</v>
      </c>
      <c r="AA86" s="4">
        <f t="shared" si="82"/>
        <v>0</v>
      </c>
      <c r="AB86" s="4">
        <f t="shared" si="83"/>
        <v>-115.42519229192554</v>
      </c>
      <c r="AC86" s="4">
        <f t="shared" si="84"/>
        <v>0</v>
      </c>
      <c r="AD86" s="4">
        <f t="shared" si="85"/>
        <v>-103.56275248963247</v>
      </c>
      <c r="AE86" s="4">
        <f t="shared" si="86"/>
        <v>-104</v>
      </c>
      <c r="AF86" s="4">
        <f t="shared" si="87"/>
        <v>-158.41874340974701</v>
      </c>
      <c r="AG86" s="4">
        <f t="shared" si="88"/>
        <v>0</v>
      </c>
      <c r="AH86" s="4">
        <f t="shared" si="89"/>
        <v>-164.14438510818965</v>
      </c>
      <c r="AI86" s="4">
        <f t="shared" si="90"/>
        <v>0</v>
      </c>
      <c r="AJ86" s="4">
        <f t="shared" si="91"/>
        <v>-152.69310171130437</v>
      </c>
      <c r="AK86" s="4">
        <f t="shared" si="92"/>
        <v>-153</v>
      </c>
      <c r="AM86" s="1">
        <v>540</v>
      </c>
    </row>
    <row r="87" spans="1:81" s="1" customFormat="1" ht="17.25" customHeight="1" x14ac:dyDescent="0.2">
      <c r="B87" s="36">
        <v>60</v>
      </c>
      <c r="C87" s="38"/>
      <c r="D87" s="38"/>
      <c r="E87" s="24"/>
      <c r="F87" s="24"/>
      <c r="G87" s="25">
        <f t="shared" si="62"/>
        <v>0</v>
      </c>
      <c r="H87" s="26" t="str">
        <f t="shared" si="63"/>
        <v>0-0</v>
      </c>
      <c r="I87" s="25">
        <f t="shared" si="64"/>
        <v>0</v>
      </c>
      <c r="J87" s="26" t="str">
        <f t="shared" si="65"/>
        <v/>
      </c>
      <c r="K87" s="25">
        <f t="shared" si="66"/>
        <v>0</v>
      </c>
      <c r="L87" s="26" t="str">
        <f t="shared" si="67"/>
        <v/>
      </c>
      <c r="M87" s="1">
        <f t="shared" si="68"/>
        <v>0</v>
      </c>
      <c r="N87" s="1">
        <f t="shared" si="69"/>
        <v>2</v>
      </c>
      <c r="O87" s="1">
        <f t="shared" si="70"/>
        <v>0</v>
      </c>
      <c r="P87" s="5">
        <f t="shared" si="71"/>
        <v>-2080.7455933086299</v>
      </c>
      <c r="Q87" s="5">
        <f t="shared" si="72"/>
        <v>-2070</v>
      </c>
      <c r="R87" s="4">
        <f t="shared" si="73"/>
        <v>200</v>
      </c>
      <c r="S87" s="4">
        <f t="shared" si="74"/>
        <v>200</v>
      </c>
      <c r="T87" s="4">
        <f t="shared" si="75"/>
        <v>-2135.5483227296113</v>
      </c>
      <c r="U87" s="5">
        <f t="shared" si="76"/>
        <v>-2130</v>
      </c>
      <c r="V87" s="4">
        <f t="shared" si="77"/>
        <v>200</v>
      </c>
      <c r="W87" s="4">
        <f t="shared" si="78"/>
        <v>-2025.9428638876486</v>
      </c>
      <c r="X87" s="5">
        <f t="shared" si="79"/>
        <v>200</v>
      </c>
      <c r="Y87" s="4">
        <f t="shared" si="80"/>
        <v>200</v>
      </c>
      <c r="Z87" s="4">
        <f t="shared" si="81"/>
        <v>-109.49397239077901</v>
      </c>
      <c r="AA87" s="4">
        <f t="shared" si="82"/>
        <v>0</v>
      </c>
      <c r="AB87" s="4">
        <f t="shared" si="83"/>
        <v>-115.42519229192554</v>
      </c>
      <c r="AC87" s="4">
        <f t="shared" si="84"/>
        <v>0</v>
      </c>
      <c r="AD87" s="4">
        <f t="shared" si="85"/>
        <v>-103.56275248963247</v>
      </c>
      <c r="AE87" s="4">
        <f t="shared" si="86"/>
        <v>-104</v>
      </c>
      <c r="AF87" s="4">
        <f t="shared" si="87"/>
        <v>-158.41874340974701</v>
      </c>
      <c r="AG87" s="4">
        <f t="shared" si="88"/>
        <v>0</v>
      </c>
      <c r="AH87" s="4">
        <f t="shared" si="89"/>
        <v>-164.14438510818965</v>
      </c>
      <c r="AI87" s="4">
        <f t="shared" si="90"/>
        <v>0</v>
      </c>
      <c r="AJ87" s="4">
        <f t="shared" si="91"/>
        <v>-152.69310171130437</v>
      </c>
      <c r="AK87" s="4">
        <f t="shared" si="92"/>
        <v>-153</v>
      </c>
      <c r="AM87" s="1">
        <v>550</v>
      </c>
    </row>
    <row r="88" spans="1:81" s="1" customFormat="1" ht="16.5" customHeight="1" x14ac:dyDescent="0.2">
      <c r="A88" s="2"/>
      <c r="B88" s="39" t="s">
        <v>15</v>
      </c>
      <c r="C88" s="39"/>
      <c r="D88" s="39"/>
      <c r="E88" s="39"/>
      <c r="F88" s="39"/>
      <c r="G88" s="39"/>
      <c r="H88" s="39"/>
      <c r="I88" s="39"/>
      <c r="J88" s="39"/>
      <c r="K88" s="39"/>
      <c r="L88" s="39"/>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1">
        <v>560</v>
      </c>
    </row>
    <row r="89" spans="1:81" s="1" customFormat="1" ht="43.5" customHeight="1" x14ac:dyDescent="0.2">
      <c r="A89" s="2"/>
      <c r="B89" s="37" t="s">
        <v>20</v>
      </c>
      <c r="C89" s="37"/>
      <c r="D89" s="37"/>
      <c r="E89" s="37"/>
      <c r="F89" s="37"/>
      <c r="G89" s="37"/>
      <c r="H89" s="37"/>
      <c r="I89" s="37"/>
      <c r="J89" s="37"/>
      <c r="K89" s="37"/>
      <c r="L89" s="37"/>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1">
        <v>570</v>
      </c>
    </row>
    <row r="90" spans="1:81" x14ac:dyDescent="0.2">
      <c r="AM90" s="1">
        <v>580</v>
      </c>
    </row>
    <row r="91" spans="1:81" x14ac:dyDescent="0.2">
      <c r="AM91" s="1">
        <v>590</v>
      </c>
    </row>
    <row r="92" spans="1:81" x14ac:dyDescent="0.2">
      <c r="AM92" s="1">
        <v>600</v>
      </c>
    </row>
    <row r="93" spans="1:81" x14ac:dyDescent="0.2">
      <c r="AM93" s="1">
        <v>610</v>
      </c>
    </row>
    <row r="94" spans="1:81" x14ac:dyDescent="0.2">
      <c r="AM94" s="1">
        <v>620</v>
      </c>
    </row>
    <row r="95" spans="1:81" x14ac:dyDescent="0.2">
      <c r="AM95" s="1">
        <v>630</v>
      </c>
    </row>
    <row r="96" spans="1:81" x14ac:dyDescent="0.2">
      <c r="AM96" s="1">
        <v>640</v>
      </c>
    </row>
    <row r="97" spans="39:39" x14ac:dyDescent="0.2">
      <c r="AM97" s="1">
        <v>650</v>
      </c>
    </row>
    <row r="98" spans="39:39" x14ac:dyDescent="0.2">
      <c r="AM98" s="1">
        <v>660</v>
      </c>
    </row>
    <row r="99" spans="39:39" x14ac:dyDescent="0.2">
      <c r="AM99" s="1">
        <v>670</v>
      </c>
    </row>
    <row r="100" spans="39:39" x14ac:dyDescent="0.2">
      <c r="AM100" s="1">
        <v>680</v>
      </c>
    </row>
    <row r="101" spans="39:39" x14ac:dyDescent="0.2">
      <c r="AM101" s="1">
        <v>690</v>
      </c>
    </row>
    <row r="102" spans="39:39" x14ac:dyDescent="0.2">
      <c r="AM102" s="1">
        <v>700</v>
      </c>
    </row>
    <row r="103" spans="39:39" x14ac:dyDescent="0.2">
      <c r="AM103" s="1">
        <v>710</v>
      </c>
    </row>
    <row r="104" spans="39:39" x14ac:dyDescent="0.2">
      <c r="AM104" s="1">
        <v>720</v>
      </c>
    </row>
    <row r="105" spans="39:39" x14ac:dyDescent="0.2">
      <c r="AM105" s="1">
        <v>730</v>
      </c>
    </row>
    <row r="106" spans="39:39" x14ac:dyDescent="0.2">
      <c r="AM106" s="1">
        <v>740</v>
      </c>
    </row>
    <row r="107" spans="39:39" x14ac:dyDescent="0.2">
      <c r="AM107" s="1">
        <v>750</v>
      </c>
    </row>
    <row r="108" spans="39:39" x14ac:dyDescent="0.2">
      <c r="AM108" s="1">
        <v>760</v>
      </c>
    </row>
    <row r="109" spans="39:39" x14ac:dyDescent="0.2">
      <c r="AM109" s="1">
        <v>770</v>
      </c>
    </row>
    <row r="110" spans="39:39" x14ac:dyDescent="0.2">
      <c r="AM110" s="1">
        <v>780</v>
      </c>
    </row>
    <row r="111" spans="39:39" x14ac:dyDescent="0.2">
      <c r="AM111" s="1">
        <v>790</v>
      </c>
    </row>
    <row r="112" spans="39:39" x14ac:dyDescent="0.2">
      <c r="AM112" s="1">
        <v>800</v>
      </c>
    </row>
  </sheetData>
  <sheetProtection password="CFFC" sheet="1" objects="1" scenarios="1" selectLockedCells="1"/>
  <mergeCells count="88">
    <mergeCell ref="C51:D51"/>
    <mergeCell ref="C48:D48"/>
    <mergeCell ref="C58:D58"/>
    <mergeCell ref="C52:D52"/>
    <mergeCell ref="C53:D53"/>
    <mergeCell ref="C54:D54"/>
    <mergeCell ref="C55:D55"/>
    <mergeCell ref="C56:D56"/>
    <mergeCell ref="C57:D57"/>
    <mergeCell ref="C44:D44"/>
    <mergeCell ref="C45:D45"/>
    <mergeCell ref="C46:D46"/>
    <mergeCell ref="C47:D47"/>
    <mergeCell ref="C49:D49"/>
    <mergeCell ref="C50:D50"/>
    <mergeCell ref="C24:D24"/>
    <mergeCell ref="C36:D36"/>
    <mergeCell ref="C37:D37"/>
    <mergeCell ref="C38:D38"/>
    <mergeCell ref="C39:D39"/>
    <mergeCell ref="B34:D34"/>
    <mergeCell ref="C35:D35"/>
    <mergeCell ref="B27:E27"/>
    <mergeCell ref="B33:D33"/>
    <mergeCell ref="C25:D25"/>
    <mergeCell ref="G12:L12"/>
    <mergeCell ref="B13:D13"/>
    <mergeCell ref="C14:D14"/>
    <mergeCell ref="C15:D15"/>
    <mergeCell ref="C23:D23"/>
    <mergeCell ref="C21:D21"/>
    <mergeCell ref="C22:D22"/>
    <mergeCell ref="C8:H9"/>
    <mergeCell ref="E33:F33"/>
    <mergeCell ref="E12:F12"/>
    <mergeCell ref="A11:L11"/>
    <mergeCell ref="C16:D16"/>
    <mergeCell ref="C17:D17"/>
    <mergeCell ref="C18:D18"/>
    <mergeCell ref="C19:D19"/>
    <mergeCell ref="C20:D20"/>
    <mergeCell ref="B12:D12"/>
    <mergeCell ref="C30:L30"/>
    <mergeCell ref="B26:L26"/>
    <mergeCell ref="F27:H27"/>
    <mergeCell ref="I27:L27"/>
    <mergeCell ref="B61:L61"/>
    <mergeCell ref="G33:L33"/>
    <mergeCell ref="C40:D40"/>
    <mergeCell ref="C41:D41"/>
    <mergeCell ref="C42:D42"/>
    <mergeCell ref="C43:D43"/>
    <mergeCell ref="B62:D62"/>
    <mergeCell ref="E62:F62"/>
    <mergeCell ref="G62:L62"/>
    <mergeCell ref="B63:D63"/>
    <mergeCell ref="AQ4:BB4"/>
    <mergeCell ref="B31:L31"/>
    <mergeCell ref="B32:L32"/>
    <mergeCell ref="B59:L59"/>
    <mergeCell ref="B60:L60"/>
    <mergeCell ref="C29:L29"/>
    <mergeCell ref="C69:D69"/>
    <mergeCell ref="C70:D70"/>
    <mergeCell ref="C71:D71"/>
    <mergeCell ref="C72:D72"/>
    <mergeCell ref="C73:D73"/>
    <mergeCell ref="C64:D64"/>
    <mergeCell ref="C65:D65"/>
    <mergeCell ref="C66:D66"/>
    <mergeCell ref="C67:D67"/>
    <mergeCell ref="C68:D68"/>
    <mergeCell ref="C79:D79"/>
    <mergeCell ref="C80:D80"/>
    <mergeCell ref="C81:D81"/>
    <mergeCell ref="C82:D82"/>
    <mergeCell ref="C83:D83"/>
    <mergeCell ref="C74:D74"/>
    <mergeCell ref="C75:D75"/>
    <mergeCell ref="C76:D76"/>
    <mergeCell ref="C77:D77"/>
    <mergeCell ref="C78:D78"/>
    <mergeCell ref="B89:L89"/>
    <mergeCell ref="C84:D84"/>
    <mergeCell ref="C85:D85"/>
    <mergeCell ref="C86:D86"/>
    <mergeCell ref="C87:D87"/>
    <mergeCell ref="B88:L88"/>
  </mergeCells>
  <phoneticPr fontId="2" type="noConversion"/>
  <conditionalFormatting sqref="G35:G58 I35:I58 K35:K58 G14:G25 I14:I25 K14:K25">
    <cfRule type="cellIs" dxfId="14" priority="38" operator="equal">
      <formula>0</formula>
    </cfRule>
  </conditionalFormatting>
  <conditionalFormatting sqref="H35:L58 H14:L25">
    <cfRule type="containsText" dxfId="13" priority="33" operator="containsText" text="0-0">
      <formula>NOT(ISERROR(SEARCH("0-0",H14)))</formula>
    </cfRule>
    <cfRule type="expression" dxfId="12" priority="35" stopIfTrue="1">
      <formula>"if(H13=0)"</formula>
    </cfRule>
  </conditionalFormatting>
  <conditionalFormatting sqref="H35:L58 H14:L25">
    <cfRule type="cellIs" dxfId="11" priority="34" operator="equal">
      <formula>"""0-0"""</formula>
    </cfRule>
  </conditionalFormatting>
  <conditionalFormatting sqref="G37 I37 K37 G52 I52 K52 G16 I16 K16">
    <cfRule type="cellIs" dxfId="10" priority="22" operator="equal">
      <formula>#N/A</formula>
    </cfRule>
  </conditionalFormatting>
  <conditionalFormatting sqref="G64:G87 I64:I87 K64:K87">
    <cfRule type="cellIs" dxfId="9" priority="10" operator="equal">
      <formula>0</formula>
    </cfRule>
  </conditionalFormatting>
  <conditionalFormatting sqref="H64:L87">
    <cfRule type="containsText" dxfId="8" priority="8" operator="containsText" text="0-0">
      <formula>NOT(ISERROR(SEARCH("0-0",H64)))</formula>
    </cfRule>
    <cfRule type="expression" dxfId="7" priority="9" stopIfTrue="1">
      <formula>"if(H13=0)"</formula>
    </cfRule>
  </conditionalFormatting>
  <conditionalFormatting sqref="H64:L87">
    <cfRule type="cellIs" dxfId="6" priority="7" operator="equal">
      <formula>"""0-0"""</formula>
    </cfRule>
  </conditionalFormatting>
  <conditionalFormatting sqref="G66 I66 K66 G81 I81 K81">
    <cfRule type="cellIs" dxfId="5" priority="6" operator="equal">
      <formula>#N/A</formula>
    </cfRule>
  </conditionalFormatting>
  <conditionalFormatting sqref="G64:G87 I64:I87 K64:K87">
    <cfRule type="cellIs" dxfId="4" priority="5" operator="equal">
      <formula>0</formula>
    </cfRule>
  </conditionalFormatting>
  <conditionalFormatting sqref="H64:L87">
    <cfRule type="containsText" dxfId="3" priority="3" operator="containsText" text="0-0">
      <formula>NOT(ISERROR(SEARCH("0-0",H64)))</formula>
    </cfRule>
    <cfRule type="expression" dxfId="2" priority="4" stopIfTrue="1">
      <formula>"if(H13=0)"</formula>
    </cfRule>
  </conditionalFormatting>
  <conditionalFormatting sqref="H64:L87">
    <cfRule type="cellIs" dxfId="1" priority="2" operator="equal">
      <formula>"""0-0"""</formula>
    </cfRule>
  </conditionalFormatting>
  <conditionalFormatting sqref="G66 I66 K66 G81 I81 K81">
    <cfRule type="cellIs" dxfId="0" priority="1" operator="equal">
      <formula>#N/A</formula>
    </cfRule>
  </conditionalFormatting>
  <dataValidations count="1">
    <dataValidation type="list" allowBlank="1" showDropDown="1" showInputMessage="1" showErrorMessage="1" errorTitle="Invalid GRE Score" error="Please enter a GRE score that is either between 130 and 170 or 200 and 800." sqref="E35:F58 E14:F25 E64:F87">
      <formula1>$AM$12:$AM$112</formula1>
    </dataValidation>
  </dataValidations>
  <hyperlinks>
    <hyperlink ref="I27:K27" r:id="rId1" display="For more information see the FAQ and Technical Guide."/>
    <hyperlink ref="F27" r:id="rId2"/>
  </hyperlinks>
  <printOptions horizontalCentered="1"/>
  <pageMargins left="0.3" right="0.3" top="0.5" bottom="0.5" header="0.25" footer="0.25"/>
  <pageSetup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GRE Comparison Tool</vt:lpstr>
      <vt:lpstr>'GRE Comparison Tool'!Print_Area</vt:lpstr>
    </vt:vector>
  </TitlesOfParts>
  <Company>ETS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FCline</dc:creator>
  <cp:lastModifiedBy>Linnéa Kangas</cp:lastModifiedBy>
  <cp:lastPrinted>2013-04-24T13:04:05Z</cp:lastPrinted>
  <dcterms:created xsi:type="dcterms:W3CDTF">2008-07-31T19:56:43Z</dcterms:created>
  <dcterms:modified xsi:type="dcterms:W3CDTF">2022-11-24T07:37:36Z</dcterms:modified>
</cp:coreProperties>
</file>